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GENC_Stuff\CROSSWALKS\"/>
    </mc:Choice>
  </mc:AlternateContent>
  <xr:revisionPtr revIDLastSave="0" documentId="13_ncr:1_{413BE31C-916E-435D-8283-233D819136F2}" xr6:coauthVersionLast="47" xr6:coauthVersionMax="47" xr10:uidLastSave="{00000000-0000-0000-0000-000000000000}"/>
  <bookViews>
    <workbookView xWindow="2460" yWindow="855" windowWidth="18090" windowHeight="16170" xr2:uid="{00000000-000D-0000-FFFF-FFFF00000000}"/>
  </bookViews>
  <sheets>
    <sheet name="Codes_for_GE_Names" sheetId="8" r:id="rId1"/>
    <sheet name="Codes_for_AS_Names" sheetId="6" r:id="rId2"/>
  </sheets>
  <externalReferences>
    <externalReference r:id="rId3"/>
    <externalReference r:id="rId4"/>
    <externalReference r:id="rId5"/>
  </externalReferences>
  <definedNames>
    <definedName name="_xlnm._FilterDatabase" localSheetId="1" hidden="1">Codes_for_AS_Names!$A$3:$E$3</definedName>
    <definedName name="Feature_Def" localSheetId="0">[1]Entity_Types!#REF!</definedName>
    <definedName name="Feature_Def">[1]Entity_Types!#REF!</definedName>
    <definedName name="ignore_me" localSheetId="0">[2]Info_Types!#REF!</definedName>
    <definedName name="ignore_me">[2]Info_Types!#REF!</definedName>
    <definedName name="ignore_me2" localSheetId="0">[2]Info_Types!#REF!</definedName>
    <definedName name="ignore_me2">[2]Info_Types!#REF!</definedName>
    <definedName name="IHO_T_FeatureType" localSheetId="0">#REF!</definedName>
    <definedName name="IHO_T_FeatureType">#REF!</definedName>
    <definedName name="_xlnm.Print_Titles" localSheetId="0">Codes_for_GE_Names!$1:$3</definedName>
    <definedName name="tblClassISO" localSheetId="0">#REF!</definedName>
    <definedName name="tblClassISO">#REF!</definedName>
    <definedName name="TEMPER">[3]DVOF_Map!$A$1:$AB$187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0" i="8" l="1"/>
  <c r="G299" i="8"/>
  <c r="G298" i="8"/>
  <c r="G296" i="8"/>
  <c r="G292" i="8"/>
  <c r="G291" i="8"/>
  <c r="G289" i="8"/>
  <c r="G288" i="8"/>
  <c r="G287" i="8"/>
  <c r="G285" i="8"/>
  <c r="G284" i="8"/>
  <c r="G283" i="8"/>
  <c r="G282" i="8"/>
  <c r="G281" i="8"/>
  <c r="G280" i="8"/>
  <c r="G278" i="8"/>
  <c r="G277" i="8"/>
  <c r="G276" i="8"/>
  <c r="G274" i="8"/>
  <c r="G273" i="8"/>
  <c r="G271" i="8"/>
  <c r="G270" i="8"/>
  <c r="G269" i="8"/>
  <c r="G268" i="8"/>
  <c r="G267" i="8"/>
  <c r="G266" i="8"/>
  <c r="G265" i="8"/>
  <c r="G264" i="8"/>
  <c r="G263" i="8"/>
  <c r="G261" i="8"/>
  <c r="G260" i="8"/>
  <c r="G259" i="8"/>
  <c r="G257" i="8"/>
  <c r="G256" i="8"/>
  <c r="G254" i="8"/>
  <c r="G253" i="8"/>
  <c r="G252" i="8"/>
  <c r="G251" i="8"/>
  <c r="G250" i="8"/>
  <c r="G248" i="8"/>
  <c r="G247" i="8"/>
  <c r="G245" i="8"/>
  <c r="G244" i="8"/>
  <c r="G243" i="8"/>
  <c r="G242" i="8"/>
  <c r="G240" i="8"/>
  <c r="G239" i="8"/>
  <c r="G238" i="8"/>
  <c r="G237" i="8"/>
  <c r="G234" i="8"/>
  <c r="G233" i="8"/>
  <c r="G232" i="8"/>
  <c r="G230" i="8"/>
  <c r="G229" i="8"/>
  <c r="G228" i="8"/>
  <c r="G226" i="8"/>
  <c r="G224" i="8"/>
  <c r="G223" i="8"/>
  <c r="G221" i="8"/>
  <c r="G220" i="8"/>
  <c r="G218" i="8"/>
  <c r="G216" i="8"/>
  <c r="G215" i="8"/>
  <c r="G213" i="8"/>
  <c r="G212" i="8"/>
  <c r="G211" i="8"/>
  <c r="G210" i="8"/>
  <c r="G208" i="8"/>
  <c r="G205" i="8"/>
  <c r="G204" i="8"/>
  <c r="G203" i="8"/>
  <c r="G202" i="8"/>
  <c r="G201" i="8"/>
  <c r="G200" i="8"/>
  <c r="G199" i="8"/>
  <c r="G197" i="8"/>
  <c r="G196" i="8"/>
  <c r="G195" i="8"/>
  <c r="G194" i="8"/>
  <c r="G193" i="8"/>
  <c r="G192" i="8"/>
  <c r="G191" i="8"/>
  <c r="G190" i="8"/>
  <c r="G189" i="8"/>
  <c r="G186" i="8"/>
  <c r="G185" i="8"/>
  <c r="G183" i="8"/>
  <c r="G182" i="8"/>
  <c r="G180" i="8"/>
  <c r="G179" i="8"/>
  <c r="G178" i="8"/>
  <c r="G177" i="8"/>
  <c r="G176" i="8"/>
  <c r="G175" i="8"/>
  <c r="G174" i="8"/>
  <c r="G172" i="8"/>
  <c r="G171" i="8"/>
  <c r="G170" i="8"/>
  <c r="G169" i="8"/>
  <c r="G168" i="8"/>
  <c r="G167" i="8"/>
  <c r="G166" i="8"/>
  <c r="G165" i="8"/>
  <c r="G164" i="8"/>
  <c r="G163" i="8"/>
  <c r="G162" i="8"/>
  <c r="G161" i="8"/>
  <c r="G160" i="8"/>
  <c r="G159" i="8"/>
  <c r="G157" i="8"/>
  <c r="G155" i="8"/>
  <c r="G154" i="8"/>
  <c r="G151" i="8"/>
  <c r="G147" i="8"/>
  <c r="G145" i="8"/>
  <c r="G144" i="8"/>
  <c r="G143" i="8"/>
  <c r="G141" i="8"/>
  <c r="G140" i="8"/>
  <c r="G139" i="8"/>
  <c r="G138" i="8"/>
  <c r="G137" i="8"/>
  <c r="G136" i="8"/>
  <c r="G135" i="8"/>
  <c r="G132" i="8"/>
  <c r="G128" i="8"/>
  <c r="G127" i="8"/>
  <c r="G126" i="8"/>
  <c r="G125" i="8"/>
  <c r="G123" i="8"/>
  <c r="G119" i="8"/>
  <c r="G118" i="8"/>
  <c r="G117" i="8"/>
  <c r="G114" i="8"/>
  <c r="G112" i="8"/>
  <c r="G111" i="8"/>
  <c r="G109" i="8"/>
  <c r="G108" i="8"/>
  <c r="G106" i="8"/>
  <c r="G104" i="8"/>
  <c r="G103" i="8"/>
  <c r="G102" i="8"/>
  <c r="G101" i="8"/>
  <c r="A3415" i="6"/>
  <c r="A4628" i="6"/>
  <c r="A38" i="6"/>
  <c r="G6" i="8"/>
  <c r="G98" i="8"/>
  <c r="G97" i="8"/>
  <c r="G96" i="8"/>
  <c r="G95" i="8"/>
  <c r="G94" i="8"/>
  <c r="G87" i="8"/>
  <c r="G86" i="8"/>
  <c r="G85" i="8"/>
  <c r="G82" i="8"/>
  <c r="G81" i="8"/>
  <c r="G80" i="8"/>
  <c r="G77" i="8"/>
  <c r="G76" i="8"/>
  <c r="G75" i="8"/>
  <c r="G73" i="8"/>
  <c r="G72" i="8"/>
  <c r="G71" i="8"/>
  <c r="G70" i="8"/>
  <c r="G65" i="8"/>
  <c r="G64" i="8"/>
  <c r="G62" i="8"/>
  <c r="G61" i="8"/>
  <c r="G57" i="8"/>
  <c r="G56" i="8"/>
  <c r="G55" i="8"/>
  <c r="G54" i="8"/>
  <c r="G52" i="8"/>
  <c r="G51" i="8"/>
  <c r="G50" i="8"/>
  <c r="G49" i="8"/>
  <c r="G48" i="8"/>
  <c r="G47" i="8"/>
  <c r="G46" i="8"/>
  <c r="G45" i="8"/>
  <c r="G44" i="8"/>
  <c r="G43" i="8"/>
  <c r="G40" i="8"/>
  <c r="G38" i="8"/>
  <c r="G37" i="8"/>
  <c r="G36" i="8"/>
  <c r="G35" i="8"/>
  <c r="G34" i="8"/>
  <c r="G33" i="8"/>
  <c r="G32" i="8"/>
  <c r="G31" i="8"/>
  <c r="G30" i="8"/>
  <c r="G28" i="8"/>
  <c r="G27" i="8"/>
  <c r="G25" i="8"/>
  <c r="G24" i="8"/>
  <c r="G23" i="8"/>
  <c r="G22" i="8"/>
  <c r="G21" i="8"/>
  <c r="G18" i="8"/>
  <c r="G17" i="8"/>
  <c r="G16" i="8"/>
  <c r="G13" i="8"/>
  <c r="G12" i="8"/>
  <c r="G10" i="8"/>
  <c r="G9" i="8"/>
  <c r="A271" i="6"/>
  <c r="A184" i="6"/>
  <c r="A2942" i="6"/>
  <c r="A5254" i="6"/>
  <c r="A5244" i="6"/>
  <c r="A5222" i="6"/>
  <c r="A5219" i="6"/>
  <c r="A5156" i="6"/>
  <c r="A5131" i="6"/>
  <c r="A5125" i="6"/>
  <c r="A5111" i="6"/>
  <c r="A5092" i="6"/>
  <c r="A5041" i="6"/>
  <c r="A4820" i="6"/>
  <c r="A4813" i="6"/>
  <c r="A4786" i="6"/>
  <c r="A4636" i="6"/>
  <c r="A4622" i="6"/>
  <c r="A4541" i="6"/>
  <c r="A4517" i="6"/>
  <c r="A4502" i="6"/>
  <c r="A4497" i="6"/>
  <c r="A4492" i="6"/>
  <c r="A4479" i="6"/>
  <c r="A4402" i="6"/>
  <c r="A4371" i="6"/>
  <c r="A4366" i="6"/>
  <c r="A4344" i="6"/>
  <c r="A4330" i="6"/>
  <c r="A4304" i="6"/>
  <c r="A4283" i="6"/>
  <c r="A4273" i="6"/>
  <c r="A4255" i="6"/>
  <c r="A4221" i="6"/>
  <c r="A4152" i="6"/>
  <c r="A4142" i="6"/>
  <c r="A4133" i="6"/>
  <c r="A4115" i="6"/>
  <c r="A4105" i="6"/>
  <c r="A3893" i="6"/>
  <c r="A3885" i="6"/>
  <c r="A3880" i="6"/>
  <c r="A3875" i="6"/>
  <c r="A3848" i="6"/>
  <c r="A3678" i="6"/>
  <c r="A3664" i="6"/>
  <c r="A3651" i="6"/>
  <c r="A3644" i="6"/>
  <c r="A3635" i="6"/>
  <c r="A3624" i="6"/>
  <c r="A3618" i="6"/>
  <c r="A3608" i="6"/>
  <c r="A3592" i="6"/>
  <c r="A3589" i="6"/>
  <c r="A3584" i="6"/>
  <c r="A3501" i="6"/>
  <c r="A3459" i="6"/>
  <c r="A3451" i="6"/>
  <c r="A3431" i="6"/>
  <c r="A3278" i="6"/>
  <c r="A3252" i="6"/>
  <c r="A3234" i="6"/>
  <c r="A3212" i="6"/>
  <c r="A3198" i="6"/>
  <c r="A3182" i="6"/>
  <c r="A3164" i="6"/>
  <c r="A3082" i="6"/>
  <c r="A3037" i="6"/>
  <c r="A2988" i="6"/>
  <c r="A2967" i="6"/>
  <c r="A2855" i="6"/>
  <c r="A2827" i="6"/>
  <c r="A2788" i="6"/>
  <c r="A2747" i="6"/>
  <c r="A2594" i="6"/>
  <c r="A2564" i="6"/>
  <c r="A2517" i="6"/>
  <c r="A2499" i="6"/>
  <c r="A2418" i="6"/>
  <c r="A2363" i="6"/>
  <c r="A2302" i="6"/>
  <c r="A2287" i="6"/>
  <c r="A2169" i="6"/>
  <c r="A2090" i="6"/>
  <c r="A1778" i="6"/>
  <c r="A1633" i="6"/>
  <c r="A1623" i="6"/>
  <c r="A1611" i="6"/>
  <c r="A1570" i="6"/>
  <c r="A1548" i="6"/>
  <c r="A1541" i="6"/>
  <c r="A1536" i="6"/>
  <c r="A1350" i="6"/>
  <c r="A1312" i="6"/>
  <c r="A1048" i="6"/>
  <c r="A937" i="6"/>
  <c r="A3003" i="6"/>
  <c r="A3175" i="6"/>
  <c r="A3153" i="6"/>
  <c r="A3045" i="6"/>
  <c r="A3020" i="6"/>
  <c r="A3000" i="6"/>
  <c r="A2981" i="6"/>
  <c r="A2953" i="6"/>
  <c r="A2852" i="6"/>
  <c r="A2805" i="6"/>
  <c r="A2751" i="6"/>
  <c r="A2715" i="6"/>
  <c r="A2703" i="6"/>
  <c r="A2688" i="6"/>
  <c r="A2662" i="6"/>
  <c r="A2585" i="6"/>
  <c r="A2548" i="6"/>
  <c r="A2511" i="6"/>
  <c r="A2429" i="6"/>
  <c r="A2396" i="6"/>
  <c r="A2381" i="6"/>
  <c r="A2371" i="6"/>
  <c r="A2320" i="6"/>
  <c r="A2293" i="6"/>
  <c r="A2249" i="6"/>
  <c r="A2232" i="6"/>
  <c r="A2219" i="6"/>
  <c r="A2216" i="6"/>
  <c r="A2149" i="6"/>
  <c r="A2137" i="6"/>
  <c r="A2076" i="6"/>
  <c r="A1950" i="6"/>
  <c r="A1944" i="6"/>
  <c r="A1909" i="6"/>
  <c r="A1890" i="6"/>
  <c r="A1859" i="6"/>
  <c r="A1814" i="6"/>
  <c r="A1706" i="6"/>
  <c r="A1661" i="6"/>
  <c r="A1643" i="6"/>
  <c r="A1522" i="6"/>
  <c r="A1506" i="6"/>
  <c r="A1490" i="6"/>
  <c r="A1478" i="6"/>
  <c r="A1471" i="6"/>
  <c r="A1462" i="6"/>
  <c r="A1457" i="6"/>
  <c r="A1331" i="6"/>
  <c r="A1283" i="6"/>
  <c r="A1269" i="6"/>
  <c r="A1265" i="6"/>
  <c r="A1171" i="6"/>
  <c r="A1165" i="6"/>
  <c r="A1155" i="6"/>
  <c r="A1141" i="6"/>
  <c r="A1114" i="6"/>
  <c r="A1090" i="6"/>
  <c r="A1038" i="6"/>
  <c r="A1032" i="6"/>
  <c r="A1027" i="6"/>
  <c r="A931" i="6"/>
  <c r="A915" i="6"/>
  <c r="A894" i="6"/>
  <c r="A880" i="6"/>
  <c r="A873" i="6"/>
  <c r="A847" i="6"/>
  <c r="A835" i="6"/>
  <c r="A832" i="6"/>
  <c r="A799" i="6"/>
  <c r="A768" i="6"/>
  <c r="A752" i="6"/>
  <c r="A729" i="6"/>
  <c r="A712" i="6"/>
  <c r="A709" i="6"/>
  <c r="A696" i="6"/>
  <c r="A686" i="6"/>
  <c r="A661" i="6"/>
  <c r="A637" i="6"/>
  <c r="A619" i="6"/>
  <c r="A604" i="6"/>
  <c r="A546" i="6"/>
  <c r="A518" i="6"/>
  <c r="A514" i="6"/>
  <c r="A487" i="6"/>
  <c r="A471" i="6"/>
  <c r="A468" i="6"/>
  <c r="A459" i="6"/>
  <c r="A439" i="6"/>
  <c r="A428" i="6"/>
  <c r="A416" i="6"/>
  <c r="A410" i="6"/>
  <c r="A397" i="6"/>
  <c r="A390" i="6"/>
  <c r="A379" i="6"/>
  <c r="A307" i="6"/>
  <c r="A303" i="6"/>
  <c r="A193" i="6"/>
  <c r="A176" i="6"/>
  <c r="A165" i="6"/>
  <c r="A141" i="6"/>
  <c r="A133" i="6"/>
  <c r="A115" i="6"/>
  <c r="A108" i="6"/>
  <c r="A106" i="6"/>
  <c r="A105" i="6"/>
  <c r="A104" i="6"/>
  <c r="A103" i="6"/>
  <c r="A102" i="6"/>
  <c r="A100" i="6"/>
  <c r="A99" i="6"/>
  <c r="A98" i="6"/>
  <c r="A97" i="6"/>
  <c r="A96" i="6"/>
  <c r="A95" i="6"/>
  <c r="A94" i="6"/>
  <c r="A93" i="6"/>
  <c r="A92" i="6"/>
  <c r="A91" i="6"/>
  <c r="A89" i="6"/>
  <c r="A88" i="6"/>
  <c r="A87" i="6"/>
  <c r="A86" i="6"/>
  <c r="A85" i="6"/>
  <c r="A84" i="6"/>
  <c r="A83" i="6"/>
  <c r="A82" i="6"/>
  <c r="A81" i="6"/>
  <c r="A80" i="6"/>
  <c r="A79" i="6"/>
  <c r="A76" i="6"/>
  <c r="A75" i="6"/>
  <c r="A74" i="6"/>
  <c r="A73" i="6"/>
  <c r="A72" i="6"/>
  <c r="A69" i="6"/>
  <c r="A68" i="6"/>
  <c r="A66" i="6"/>
  <c r="A65" i="6"/>
  <c r="A64" i="6"/>
  <c r="A63" i="6"/>
  <c r="A62" i="6"/>
  <c r="A60" i="6"/>
  <c r="A59" i="6"/>
  <c r="A57" i="6"/>
  <c r="A56" i="6"/>
  <c r="A55" i="6"/>
  <c r="A54" i="6"/>
  <c r="A53" i="6"/>
  <c r="A52" i="6"/>
  <c r="A51" i="6"/>
  <c r="A50" i="6"/>
  <c r="A4" i="6"/>
</calcChain>
</file>

<file path=xl/sharedStrings.xml><?xml version="1.0" encoding="utf-8"?>
<sst xmlns="http://schemas.openxmlformats.org/spreadsheetml/2006/main" count="23153" uniqueCount="16729">
  <si>
    <t>Name</t>
  </si>
  <si>
    <t>Short Name</t>
  </si>
  <si>
    <t>Full Name</t>
  </si>
  <si>
    <t>2-character Code</t>
  </si>
  <si>
    <t>3-character Code</t>
  </si>
  <si>
    <t>Numeric Code</t>
  </si>
  <si>
    <t>6-character Code</t>
  </si>
  <si>
    <t>Recommended</t>
  </si>
  <si>
    <t>Subdivision Category</t>
  </si>
  <si>
    <r>
      <t xml:space="preserve">Geopolitical Entity
</t>
    </r>
    <r>
      <rPr>
        <i/>
        <sz val="10"/>
        <color rgb="FF0000CC"/>
        <rFont val="Arial"/>
        <family val="2"/>
      </rPr>
      <t>(linked to corresponding specification)</t>
    </r>
  </si>
  <si>
    <r>
      <t xml:space="preserve">AS
</t>
    </r>
    <r>
      <rPr>
        <i/>
        <sz val="10"/>
        <color rgb="FF0000CC"/>
        <rFont val="Arial"/>
        <family val="2"/>
      </rPr>
      <t>(link)</t>
    </r>
  </si>
  <si>
    <t>Preferred Name</t>
  </si>
  <si>
    <t>AFG</t>
  </si>
  <si>
    <t>AF</t>
  </si>
  <si>
    <t>AFGHANISTAN</t>
  </si>
  <si>
    <t>Afghanistan</t>
  </si>
  <si>
    <t>Islamic Republic of Afghanistan</t>
  </si>
  <si>
    <t>XQZ</t>
  </si>
  <si>
    <t>QZ</t>
  </si>
  <si>
    <t>AKROTIRI</t>
  </si>
  <si>
    <t>Akrotiri</t>
  </si>
  <si>
    <t>ALB</t>
  </si>
  <si>
    <t>AL</t>
  </si>
  <si>
    <t>008</t>
  </si>
  <si>
    <t>ALBANIA</t>
  </si>
  <si>
    <t>Albania</t>
  </si>
  <si>
    <t>Republic of Albania</t>
  </si>
  <si>
    <t>DZA</t>
  </si>
  <si>
    <t>DZ</t>
  </si>
  <si>
    <t>012</t>
  </si>
  <si>
    <t>ALGERIA</t>
  </si>
  <si>
    <t>Algeria</t>
  </si>
  <si>
    <t>People’s Democratic Republic of Algeria</t>
  </si>
  <si>
    <t>AG</t>
  </si>
  <si>
    <t>ASM</t>
  </si>
  <si>
    <t>AS</t>
  </si>
  <si>
    <t>016</t>
  </si>
  <si>
    <t>AMERICAN SAMOA</t>
  </si>
  <si>
    <t>American Samoa</t>
  </si>
  <si>
    <t>Territory of American Samoa</t>
  </si>
  <si>
    <t>AQ</t>
  </si>
  <si>
    <t>AND</t>
  </si>
  <si>
    <t>AD</t>
  </si>
  <si>
    <t>020</t>
  </si>
  <si>
    <t>ANDORRA</t>
  </si>
  <si>
    <t>Andorra</t>
  </si>
  <si>
    <t>Principality of Andorra</t>
  </si>
  <si>
    <t>AGO</t>
  </si>
  <si>
    <t>AO</t>
  </si>
  <si>
    <t>024</t>
  </si>
  <si>
    <t>ANGOLA</t>
  </si>
  <si>
    <t>Angola</t>
  </si>
  <si>
    <t>Republic of Angola</t>
  </si>
  <si>
    <t>AIA</t>
  </si>
  <si>
    <t>AI</t>
  </si>
  <si>
    <t>660</t>
  </si>
  <si>
    <t>ANGUILLA</t>
  </si>
  <si>
    <t>Anguilla</t>
  </si>
  <si>
    <t>ATA</t>
  </si>
  <si>
    <t>010</t>
  </si>
  <si>
    <t>ANTARCTICA</t>
  </si>
  <si>
    <t>Antarctica</t>
  </si>
  <si>
    <t>ATG</t>
  </si>
  <si>
    <t>028</t>
  </si>
  <si>
    <t>ANTIGUA AND BARBUDA</t>
  </si>
  <si>
    <t>Antigua and Barbuda</t>
  </si>
  <si>
    <t>ARG</t>
  </si>
  <si>
    <t>AR</t>
  </si>
  <si>
    <t>032</t>
  </si>
  <si>
    <t>ARGENTINA</t>
  </si>
  <si>
    <t>Argentina</t>
  </si>
  <si>
    <t>Argentine Republic</t>
  </si>
  <si>
    <t>ARM</t>
  </si>
  <si>
    <t>AM</t>
  </si>
  <si>
    <t>051</t>
  </si>
  <si>
    <t>ARMENIA</t>
  </si>
  <si>
    <t>Armenia</t>
  </si>
  <si>
    <t>Republic of Armenia</t>
  </si>
  <si>
    <t>ABW</t>
  </si>
  <si>
    <t>AW</t>
  </si>
  <si>
    <t>533</t>
  </si>
  <si>
    <t>ARUBA</t>
  </si>
  <si>
    <t>Aruba</t>
  </si>
  <si>
    <t>XAC</t>
  </si>
  <si>
    <t>XA</t>
  </si>
  <si>
    <t>902</t>
  </si>
  <si>
    <t>ASHMORE AND CARTIER ISLANDS</t>
  </si>
  <si>
    <t>Ashmore and Cartier Islands</t>
  </si>
  <si>
    <t>Territory of Ashmore and Cartier Islands</t>
  </si>
  <si>
    <t>AT</t>
  </si>
  <si>
    <t>AUS</t>
  </si>
  <si>
    <t>AU</t>
  </si>
  <si>
    <t>036</t>
  </si>
  <si>
    <t>AUSTRALIA</t>
  </si>
  <si>
    <t>Australia</t>
  </si>
  <si>
    <t>Commonwealth of Australia</t>
  </si>
  <si>
    <t>AUT</t>
  </si>
  <si>
    <t>040</t>
  </si>
  <si>
    <t>AUSTRIA</t>
  </si>
  <si>
    <t>Austria</t>
  </si>
  <si>
    <t>Republic of Austria</t>
  </si>
  <si>
    <t>AZE</t>
  </si>
  <si>
    <t>AZ</t>
  </si>
  <si>
    <t>031</t>
  </si>
  <si>
    <t>AZERBAIJAN</t>
  </si>
  <si>
    <t>Azerbaijan</t>
  </si>
  <si>
    <t>Republic of Azerbaijan</t>
  </si>
  <si>
    <t>BHS</t>
  </si>
  <si>
    <t>BS</t>
  </si>
  <si>
    <t>044</t>
  </si>
  <si>
    <t>BAHAMAS, THE</t>
  </si>
  <si>
    <t>Bahamas, The</t>
  </si>
  <si>
    <t>Commonwealth of The Bahamas</t>
  </si>
  <si>
    <t>BF</t>
  </si>
  <si>
    <t>BHR</t>
  </si>
  <si>
    <t>BH</t>
  </si>
  <si>
    <t>048</t>
  </si>
  <si>
    <t>BAHRAIN</t>
  </si>
  <si>
    <t>Bahrain</t>
  </si>
  <si>
    <t>Kingdom of Bahrain</t>
  </si>
  <si>
    <t>BA</t>
  </si>
  <si>
    <t>XBK</t>
  </si>
  <si>
    <t>XB</t>
  </si>
  <si>
    <t>903</t>
  </si>
  <si>
    <t>BAKER ISLAND</t>
  </si>
  <si>
    <t>Baker Island</t>
  </si>
  <si>
    <t>BGD</t>
  </si>
  <si>
    <t>BD</t>
  </si>
  <si>
    <t>050</t>
  </si>
  <si>
    <t>BANGLADESH</t>
  </si>
  <si>
    <t>Bangladesh</t>
  </si>
  <si>
    <t>People’s Republic of Bangladesh</t>
  </si>
  <si>
    <t>BG</t>
  </si>
  <si>
    <t>BRB</t>
  </si>
  <si>
    <t>BB</t>
  </si>
  <si>
    <t>052</t>
  </si>
  <si>
    <t>BARBADOS</t>
  </si>
  <si>
    <t>Barbados</t>
  </si>
  <si>
    <t>XBI</t>
  </si>
  <si>
    <t>QS</t>
  </si>
  <si>
    <t>904</t>
  </si>
  <si>
    <t>BASSAS DA INDIA</t>
  </si>
  <si>
    <t>Bassas da India</t>
  </si>
  <si>
    <t>BLR</t>
  </si>
  <si>
    <t>BY</t>
  </si>
  <si>
    <t>112</t>
  </si>
  <si>
    <t>BELARUS</t>
  </si>
  <si>
    <t>Belarus</t>
  </si>
  <si>
    <t>Republic of Belarus</t>
  </si>
  <si>
    <t>BO</t>
  </si>
  <si>
    <t>BEL</t>
  </si>
  <si>
    <t>BE</t>
  </si>
  <si>
    <t>056</t>
  </si>
  <si>
    <t>BELGIUM</t>
  </si>
  <si>
    <t>Belgium</t>
  </si>
  <si>
    <t>Kingdom of Belgium</t>
  </si>
  <si>
    <t>BLZ</t>
  </si>
  <si>
    <t>BZ</t>
  </si>
  <si>
    <t>084</t>
  </si>
  <si>
    <t>BELIZE</t>
  </si>
  <si>
    <t>Belize</t>
  </si>
  <si>
    <t>BEN</t>
  </si>
  <si>
    <t>BJ</t>
  </si>
  <si>
    <t>204</t>
  </si>
  <si>
    <t>BENIN</t>
  </si>
  <si>
    <t>Benin</t>
  </si>
  <si>
    <t>Republic of Benin</t>
  </si>
  <si>
    <t>BN</t>
  </si>
  <si>
    <t>BMU</t>
  </si>
  <si>
    <t>BM</t>
  </si>
  <si>
    <t>060</t>
  </si>
  <si>
    <t>BERMUDA</t>
  </si>
  <si>
    <t>Bermuda</t>
  </si>
  <si>
    <t>BTN</t>
  </si>
  <si>
    <t>BT</t>
  </si>
  <si>
    <t>064</t>
  </si>
  <si>
    <t>BHUTAN</t>
  </si>
  <si>
    <t>Bhutan</t>
  </si>
  <si>
    <t>Kingdom of Bhutan</t>
  </si>
  <si>
    <t>BOL</t>
  </si>
  <si>
    <t>068</t>
  </si>
  <si>
    <t>BOLIVIA</t>
  </si>
  <si>
    <t>Bolivia</t>
  </si>
  <si>
    <t>Plurinational State of Bolivia</t>
  </si>
  <si>
    <t>BL</t>
  </si>
  <si>
    <t>BES</t>
  </si>
  <si>
    <t>BQ</t>
  </si>
  <si>
    <t>BIH</t>
  </si>
  <si>
    <t>070</t>
  </si>
  <si>
    <t>BOSNIA AND HERZEGOVINA</t>
  </si>
  <si>
    <t>Bosnia and Herzegovina</t>
  </si>
  <si>
    <t>BWA</t>
  </si>
  <si>
    <t>BW</t>
  </si>
  <si>
    <t>072</t>
  </si>
  <si>
    <t>BOTSWANA</t>
  </si>
  <si>
    <t>Botswana</t>
  </si>
  <si>
    <t>Republic of Botswana</t>
  </si>
  <si>
    <t>BVT</t>
  </si>
  <si>
    <t>BV</t>
  </si>
  <si>
    <t>074</t>
  </si>
  <si>
    <t>BOUVET ISLAND</t>
  </si>
  <si>
    <t>Bouvet Island</t>
  </si>
  <si>
    <t>BRA</t>
  </si>
  <si>
    <t>BR</t>
  </si>
  <si>
    <t>076</t>
  </si>
  <si>
    <t>BRAZIL</t>
  </si>
  <si>
    <t>Brazil</t>
  </si>
  <si>
    <t>Federative Republic of Brazil</t>
  </si>
  <si>
    <t>IOT</t>
  </si>
  <si>
    <t>IO</t>
  </si>
  <si>
    <t>086</t>
  </si>
  <si>
    <t>BRITISH INDIAN OCEAN TERRITORY</t>
  </si>
  <si>
    <t>British Indian Ocean Territory</t>
  </si>
  <si>
    <t>BRN</t>
  </si>
  <si>
    <t>096</t>
  </si>
  <si>
    <t>BRUNEI</t>
  </si>
  <si>
    <t>Brunei</t>
  </si>
  <si>
    <t>Brunei Darussalam</t>
  </si>
  <si>
    <t>BGR</t>
  </si>
  <si>
    <t>100</t>
  </si>
  <si>
    <t>BULGARIA</t>
  </si>
  <si>
    <t>Bulgaria</t>
  </si>
  <si>
    <t>Republic of Bulgaria</t>
  </si>
  <si>
    <t>BFA</t>
  </si>
  <si>
    <t>854</t>
  </si>
  <si>
    <t>BURKINA FASO</t>
  </si>
  <si>
    <t>Burkina Faso</t>
  </si>
  <si>
    <t>MMR</t>
  </si>
  <si>
    <t>MM</t>
  </si>
  <si>
    <t>104</t>
  </si>
  <si>
    <t>BURMA</t>
  </si>
  <si>
    <t>Burma</t>
  </si>
  <si>
    <t>Union of Burma</t>
  </si>
  <si>
    <t>BDI</t>
  </si>
  <si>
    <t>BI</t>
  </si>
  <si>
    <t>108</t>
  </si>
  <si>
    <t>BURUNDI</t>
  </si>
  <si>
    <t>Burundi</t>
  </si>
  <si>
    <t>Republic of Burundi</t>
  </si>
  <si>
    <t>CPV</t>
  </si>
  <si>
    <t>CV</t>
  </si>
  <si>
    <t>132</t>
  </si>
  <si>
    <t>CABO VERDE</t>
  </si>
  <si>
    <t>Cabo Verde</t>
  </si>
  <si>
    <t>Republic of Cabo Verde</t>
  </si>
  <si>
    <t>KHM</t>
  </si>
  <si>
    <t>KH</t>
  </si>
  <si>
    <t>116</t>
  </si>
  <si>
    <t>CAMBODIA</t>
  </si>
  <si>
    <t>Cambodia</t>
  </si>
  <si>
    <t>Kingdom of Cambodia</t>
  </si>
  <si>
    <t>CMR</t>
  </si>
  <si>
    <t>CM</t>
  </si>
  <si>
    <t>120</t>
  </si>
  <si>
    <t>CAMEROON</t>
  </si>
  <si>
    <t>Cameroon</t>
  </si>
  <si>
    <t>Republic of Cameroon</t>
  </si>
  <si>
    <t>CAN</t>
  </si>
  <si>
    <t>CA</t>
  </si>
  <si>
    <t>124</t>
  </si>
  <si>
    <t>CANADA</t>
  </si>
  <si>
    <t>Canada</t>
  </si>
  <si>
    <t>CYM</t>
  </si>
  <si>
    <t>KY</t>
  </si>
  <si>
    <t>136</t>
  </si>
  <si>
    <t>CAYMAN ISLANDS</t>
  </si>
  <si>
    <t>Cayman Islands</t>
  </si>
  <si>
    <t>CAF</t>
  </si>
  <si>
    <t>CF</t>
  </si>
  <si>
    <t>140</t>
  </si>
  <si>
    <t>CENTRAL AFRICAN REPUBLIC</t>
  </si>
  <si>
    <t>Central African Republic</t>
  </si>
  <si>
    <t>TCD</t>
  </si>
  <si>
    <t>TD</t>
  </si>
  <si>
    <t>148</t>
  </si>
  <si>
    <t>CHAD</t>
  </si>
  <si>
    <t>Chad</t>
  </si>
  <si>
    <t>Republic of Chad</t>
  </si>
  <si>
    <t>CD</t>
  </si>
  <si>
    <t>CHL</t>
  </si>
  <si>
    <t>CL</t>
  </si>
  <si>
    <t>152</t>
  </si>
  <si>
    <t>CHILE</t>
  </si>
  <si>
    <t>Chile</t>
  </si>
  <si>
    <t>Republic of Chile</t>
  </si>
  <si>
    <t>CI</t>
  </si>
  <si>
    <t>CHN</t>
  </si>
  <si>
    <t>CN</t>
  </si>
  <si>
    <t>156</t>
  </si>
  <si>
    <t>CHINA</t>
  </si>
  <si>
    <t>China</t>
  </si>
  <si>
    <t>People’s Republic of China</t>
  </si>
  <si>
    <t>CH</t>
  </si>
  <si>
    <t>CXR</t>
  </si>
  <si>
    <t>CX</t>
  </si>
  <si>
    <t>162</t>
  </si>
  <si>
    <t>CHRISTMAS ISLAND</t>
  </si>
  <si>
    <t>Christmas Island</t>
  </si>
  <si>
    <t>Territory of Christmas Island</t>
  </si>
  <si>
    <t>CPT</t>
  </si>
  <si>
    <t>CP</t>
  </si>
  <si>
    <t>905</t>
  </si>
  <si>
    <t>CLIPPERTON ISLAND</t>
  </si>
  <si>
    <t>Clipperton Island</t>
  </si>
  <si>
    <t>CCK</t>
  </si>
  <si>
    <t>CC</t>
  </si>
  <si>
    <t>166</t>
  </si>
  <si>
    <t>COCOS (KEELING) ISLANDS</t>
  </si>
  <si>
    <t>Cocos (Keeling) Islands</t>
  </si>
  <si>
    <t>Territory of Cocos (Keeling) Islands</t>
  </si>
  <si>
    <t>CK</t>
  </si>
  <si>
    <t>COL</t>
  </si>
  <si>
    <t>CO</t>
  </si>
  <si>
    <t>170</t>
  </si>
  <si>
    <t>COLOMBIA</t>
  </si>
  <si>
    <t>Colombia</t>
  </si>
  <si>
    <t>Republic of Colombia</t>
  </si>
  <si>
    <t>COM</t>
  </si>
  <si>
    <t>KM</t>
  </si>
  <si>
    <t>174</t>
  </si>
  <si>
    <t>COMOROS</t>
  </si>
  <si>
    <t>Comoros</t>
  </si>
  <si>
    <t>Union of the Comoros</t>
  </si>
  <si>
    <t>COG</t>
  </si>
  <si>
    <t>CG</t>
  </si>
  <si>
    <t>CONGO (BRAZZAVILLE)</t>
  </si>
  <si>
    <t>Congo (Brazzaville)</t>
  </si>
  <si>
    <t>Republic of the Congo</t>
  </si>
  <si>
    <t>COD</t>
  </si>
  <si>
    <t>180</t>
  </si>
  <si>
    <t>CONGO (KINSHASA)</t>
  </si>
  <si>
    <t>Congo (Kinshasa)</t>
  </si>
  <si>
    <t>Democratic Republic of the Congo</t>
  </si>
  <si>
    <t>COK</t>
  </si>
  <si>
    <t>184</t>
  </si>
  <si>
    <t>COOK ISLANDS</t>
  </si>
  <si>
    <t>Cook Islands</t>
  </si>
  <si>
    <t>CW</t>
  </si>
  <si>
    <t>XCS</t>
  </si>
  <si>
    <t>XC</t>
  </si>
  <si>
    <t>906</t>
  </si>
  <si>
    <t>CORAL SEA ISLANDS</t>
  </si>
  <si>
    <t>Coral Sea Islands</t>
  </si>
  <si>
    <t>Coral Sea Islands Territory</t>
  </si>
  <si>
    <t>CR</t>
  </si>
  <si>
    <t>CRI</t>
  </si>
  <si>
    <t>188</t>
  </si>
  <si>
    <t>COSTA RICA</t>
  </si>
  <si>
    <t>Costa Rica</t>
  </si>
  <si>
    <t>Republic of Costa Rica</t>
  </si>
  <si>
    <t>CIV</t>
  </si>
  <si>
    <t>384</t>
  </si>
  <si>
    <t>CÔTE D’IVOIRE</t>
  </si>
  <si>
    <t>Côte d’Ivoire</t>
  </si>
  <si>
    <t>Republic of Côte d’Ivoire</t>
  </si>
  <si>
    <t>HRV</t>
  </si>
  <si>
    <t>HR</t>
  </si>
  <si>
    <t>191</t>
  </si>
  <si>
    <t>CROATIA</t>
  </si>
  <si>
    <t>Croatia</t>
  </si>
  <si>
    <t>Republic of Croatia</t>
  </si>
  <si>
    <t>CUB</t>
  </si>
  <si>
    <t>CU</t>
  </si>
  <si>
    <t>192</t>
  </si>
  <si>
    <t>CUBA</t>
  </si>
  <si>
    <t>Cuba</t>
  </si>
  <si>
    <t>Republic of Cuba</t>
  </si>
  <si>
    <t>CUW</t>
  </si>
  <si>
    <t>531</t>
  </si>
  <si>
    <t>CURAÇAO</t>
  </si>
  <si>
    <t>Curaçao</t>
  </si>
  <si>
    <t>CYP</t>
  </si>
  <si>
    <t>CY</t>
  </si>
  <si>
    <t>196</t>
  </si>
  <si>
    <t>CYPRUS</t>
  </si>
  <si>
    <t>Cyprus</t>
  </si>
  <si>
    <t>Republic of Cyprus</t>
  </si>
  <si>
    <t>CZE</t>
  </si>
  <si>
    <t>CZ</t>
  </si>
  <si>
    <t>203</t>
  </si>
  <si>
    <t>CZECHIA</t>
  </si>
  <si>
    <t>Czechia</t>
  </si>
  <si>
    <t>Czech Republic</t>
  </si>
  <si>
    <t>DNK</t>
  </si>
  <si>
    <t>DK</t>
  </si>
  <si>
    <t>208</t>
  </si>
  <si>
    <t>DENMARK</t>
  </si>
  <si>
    <t>Denmark</t>
  </si>
  <si>
    <t>Kingdom of Denmark</t>
  </si>
  <si>
    <t>XXD</t>
  </si>
  <si>
    <t>XD</t>
  </si>
  <si>
    <t>907</t>
  </si>
  <si>
    <t>DHEKELIA</t>
  </si>
  <si>
    <t>Dhekelia</t>
  </si>
  <si>
    <t>DGA</t>
  </si>
  <si>
    <t>DG</t>
  </si>
  <si>
    <t>908</t>
  </si>
  <si>
    <t>DIEGO GARCIA</t>
  </si>
  <si>
    <t>Diego Garcia</t>
  </si>
  <si>
    <t>DJI</t>
  </si>
  <si>
    <t>DJ</t>
  </si>
  <si>
    <t>262</t>
  </si>
  <si>
    <t>DJIBOUTI</t>
  </si>
  <si>
    <t>Djibouti</t>
  </si>
  <si>
    <t>Republic of Djibouti</t>
  </si>
  <si>
    <t>DMA</t>
  </si>
  <si>
    <t>DM</t>
  </si>
  <si>
    <t>212</t>
  </si>
  <si>
    <t>DOMINICA</t>
  </si>
  <si>
    <t>Dominica</t>
  </si>
  <si>
    <t>Commonwealth of Dominica</t>
  </si>
  <si>
    <t>DO</t>
  </si>
  <si>
    <t>DOM</t>
  </si>
  <si>
    <t>214</t>
  </si>
  <si>
    <t>DOMINICAN REPUBLIC</t>
  </si>
  <si>
    <t>Dominican Republic</t>
  </si>
  <si>
    <t>ECU</t>
  </si>
  <si>
    <t>EC</t>
  </si>
  <si>
    <t>218</t>
  </si>
  <si>
    <t>ECUADOR</t>
  </si>
  <si>
    <t>Ecuador</t>
  </si>
  <si>
    <t>Republic of Ecuador</t>
  </si>
  <si>
    <t>EGY</t>
  </si>
  <si>
    <t>EG</t>
  </si>
  <si>
    <t>818</t>
  </si>
  <si>
    <t>EGYPT</t>
  </si>
  <si>
    <t>Egypt</t>
  </si>
  <si>
    <t>Arab Republic of Egypt</t>
  </si>
  <si>
    <t>SLV</t>
  </si>
  <si>
    <t>SV</t>
  </si>
  <si>
    <t>222</t>
  </si>
  <si>
    <t>EL SALVADOR</t>
  </si>
  <si>
    <t>El Salvador</t>
  </si>
  <si>
    <t>Republic of El Salvador</t>
  </si>
  <si>
    <t>ES</t>
  </si>
  <si>
    <t>XAZ</t>
  </si>
  <si>
    <t>[None]</t>
  </si>
  <si>
    <t>909</t>
  </si>
  <si>
    <t>ENTITY 1</t>
  </si>
  <si>
    <t>Entity 1</t>
  </si>
  <si>
    <t>XCR</t>
  </si>
  <si>
    <t>910</t>
  </si>
  <si>
    <t>ENTITY 2</t>
  </si>
  <si>
    <t>Entity 2</t>
  </si>
  <si>
    <t>XCY</t>
  </si>
  <si>
    <t>911</t>
  </si>
  <si>
    <t>ENTITY 3</t>
  </si>
  <si>
    <t>Entity 3</t>
  </si>
  <si>
    <t>XKM</t>
  </si>
  <si>
    <t>912</t>
  </si>
  <si>
    <t>ENTITY 4</t>
  </si>
  <si>
    <t>Entity 4</t>
  </si>
  <si>
    <t>XKN</t>
  </si>
  <si>
    <t>913</t>
  </si>
  <si>
    <t>ENTITY 5</t>
  </si>
  <si>
    <t>Entity 5</t>
  </si>
  <si>
    <t>AX3</t>
  </si>
  <si>
    <t>A3</t>
  </si>
  <si>
    <t>914</t>
  </si>
  <si>
    <t>ENTITY 6</t>
  </si>
  <si>
    <t>Entity 6</t>
  </si>
  <si>
    <t>GNQ</t>
  </si>
  <si>
    <t>GQ</t>
  </si>
  <si>
    <t>226</t>
  </si>
  <si>
    <t>EQUATORIAL GUINEA</t>
  </si>
  <si>
    <t>Equatorial Guinea</t>
  </si>
  <si>
    <t>Republic of Equatorial Guinea</t>
  </si>
  <si>
    <t>ERI</t>
  </si>
  <si>
    <t>ER</t>
  </si>
  <si>
    <t>232</t>
  </si>
  <si>
    <t>ERITREA</t>
  </si>
  <si>
    <t>Eritrea</t>
  </si>
  <si>
    <t>State of Eritrea</t>
  </si>
  <si>
    <t>EST</t>
  </si>
  <si>
    <t>EE</t>
  </si>
  <si>
    <t>233</t>
  </si>
  <si>
    <t>ESTONIA</t>
  </si>
  <si>
    <t>Estonia</t>
  </si>
  <si>
    <t>Republic of Estonia</t>
  </si>
  <si>
    <t>SWZ</t>
  </si>
  <si>
    <t>SZ</t>
  </si>
  <si>
    <t>748</t>
  </si>
  <si>
    <t>ESWATINI</t>
  </si>
  <si>
    <t>Eswatini</t>
  </si>
  <si>
    <t>Kingdom of Eswatini</t>
  </si>
  <si>
    <t>ETH</t>
  </si>
  <si>
    <t>ET</t>
  </si>
  <si>
    <t>231</t>
  </si>
  <si>
    <t>ETHIOPIA</t>
  </si>
  <si>
    <t>Ethiopia</t>
  </si>
  <si>
    <t>Federal Democratic Republic of Ethiopia</t>
  </si>
  <si>
    <t>XEU</t>
  </si>
  <si>
    <t>XE</t>
  </si>
  <si>
    <t>915</t>
  </si>
  <si>
    <t>EUROPA ISLAND</t>
  </si>
  <si>
    <t>Europa Island</t>
  </si>
  <si>
    <t>FLK</t>
  </si>
  <si>
    <t>FK</t>
  </si>
  <si>
    <t>238</t>
  </si>
  <si>
    <t>FALKLAND ISLANDS (ISLAS MALVINAS)</t>
  </si>
  <si>
    <t>Falkland Islands (Islas Malvinas)</t>
  </si>
  <si>
    <t>FRO</t>
  </si>
  <si>
    <t>FO</t>
  </si>
  <si>
    <t>234</t>
  </si>
  <si>
    <t>FAROE ISLANDS</t>
  </si>
  <si>
    <t>Faroe Islands</t>
  </si>
  <si>
    <t>FJI</t>
  </si>
  <si>
    <t>FJ</t>
  </si>
  <si>
    <t>242</t>
  </si>
  <si>
    <t>FIJI</t>
  </si>
  <si>
    <t>Fiji</t>
  </si>
  <si>
    <t>Republic of Fiji</t>
  </si>
  <si>
    <t>FIN</t>
  </si>
  <si>
    <t>FI</t>
  </si>
  <si>
    <t>246</t>
  </si>
  <si>
    <t>FINLAND</t>
  </si>
  <si>
    <t>Finland</t>
  </si>
  <si>
    <t>Republic of Finland</t>
  </si>
  <si>
    <t>FRA</t>
  </si>
  <si>
    <t>FR</t>
  </si>
  <si>
    <t>250</t>
  </si>
  <si>
    <t>FRANCE</t>
  </si>
  <si>
    <t>France</t>
  </si>
  <si>
    <t>French Republic</t>
  </si>
  <si>
    <t>GUF</t>
  </si>
  <si>
    <t>GF</t>
  </si>
  <si>
    <t>254</t>
  </si>
  <si>
    <t>FRENCH GUIANA</t>
  </si>
  <si>
    <t>French Guiana</t>
  </si>
  <si>
    <t>Territorial Collectivity of Guiana</t>
  </si>
  <si>
    <t>PYF</t>
  </si>
  <si>
    <t>PF</t>
  </si>
  <si>
    <t>258</t>
  </si>
  <si>
    <t>FRENCH POLYNESIA</t>
  </si>
  <si>
    <t>French Polynesia</t>
  </si>
  <si>
    <t>ATF</t>
  </si>
  <si>
    <t>TF</t>
  </si>
  <si>
    <t>260</t>
  </si>
  <si>
    <t>FRENCH SOUTHERN AND ANTARCTIC LANDS</t>
  </si>
  <si>
    <t>French Southern and Antarctic Lands</t>
  </si>
  <si>
    <t>GAB</t>
  </si>
  <si>
    <t>GA</t>
  </si>
  <si>
    <t>266</t>
  </si>
  <si>
    <t>GABON</t>
  </si>
  <si>
    <t>Gabon</t>
  </si>
  <si>
    <t>Gabonese Republic</t>
  </si>
  <si>
    <t>GB</t>
  </si>
  <si>
    <t>GMB</t>
  </si>
  <si>
    <t>GM</t>
  </si>
  <si>
    <t>270</t>
  </si>
  <si>
    <t>GAMBIA, THE</t>
  </si>
  <si>
    <t>Gambia, The</t>
  </si>
  <si>
    <t>Republic of The Gambia</t>
  </si>
  <si>
    <t>XGZ</t>
  </si>
  <si>
    <t>XG</t>
  </si>
  <si>
    <t>916</t>
  </si>
  <si>
    <t>GAZA STRIP</t>
  </si>
  <si>
    <t>Gaza Strip</t>
  </si>
  <si>
    <t>GEO</t>
  </si>
  <si>
    <t>GE</t>
  </si>
  <si>
    <t>268</t>
  </si>
  <si>
    <t>GEORGIA</t>
  </si>
  <si>
    <t>Georgia</t>
  </si>
  <si>
    <t>GG</t>
  </si>
  <si>
    <t>DEU</t>
  </si>
  <si>
    <t>DE</t>
  </si>
  <si>
    <t>276</t>
  </si>
  <si>
    <t>GERMANY</t>
  </si>
  <si>
    <t>Germany</t>
  </si>
  <si>
    <t>Federal Republic of Germany</t>
  </si>
  <si>
    <t>GHA</t>
  </si>
  <si>
    <t>GH</t>
  </si>
  <si>
    <t>288</t>
  </si>
  <si>
    <t>GHANA</t>
  </si>
  <si>
    <t>Ghana</t>
  </si>
  <si>
    <t>Republic of Ghana</t>
  </si>
  <si>
    <t>GIB</t>
  </si>
  <si>
    <t>GI</t>
  </si>
  <si>
    <t>292</t>
  </si>
  <si>
    <t>GIBRALTAR</t>
  </si>
  <si>
    <t>Gibraltar</t>
  </si>
  <si>
    <t>XGL</t>
  </si>
  <si>
    <t>QX</t>
  </si>
  <si>
    <t>917</t>
  </si>
  <si>
    <t>GLORIOSO ISLANDS</t>
  </si>
  <si>
    <t>Glorioso Islands</t>
  </si>
  <si>
    <t>GRC</t>
  </si>
  <si>
    <t>GR</t>
  </si>
  <si>
    <t>300</t>
  </si>
  <si>
    <t>GREECE</t>
  </si>
  <si>
    <t>Greece</t>
  </si>
  <si>
    <t>Hellenic Republic</t>
  </si>
  <si>
    <t>GRL</t>
  </si>
  <si>
    <t>GL</t>
  </si>
  <si>
    <t>304</t>
  </si>
  <si>
    <t>GREENLAND</t>
  </si>
  <si>
    <t>Greenland</t>
  </si>
  <si>
    <t>GRD</t>
  </si>
  <si>
    <t>GD</t>
  </si>
  <si>
    <t>308</t>
  </si>
  <si>
    <t>GRENADA</t>
  </si>
  <si>
    <t>Grenada</t>
  </si>
  <si>
    <t>GLP</t>
  </si>
  <si>
    <t>GP</t>
  </si>
  <si>
    <t>312</t>
  </si>
  <si>
    <t>GUADELOUPE</t>
  </si>
  <si>
    <t>Guadeloupe</t>
  </si>
  <si>
    <t>Region of Guadeloupe</t>
  </si>
  <si>
    <t>GUM</t>
  </si>
  <si>
    <t>GU</t>
  </si>
  <si>
    <t>316</t>
  </si>
  <si>
    <t>GUAM</t>
  </si>
  <si>
    <t>Guam</t>
  </si>
  <si>
    <t>Territory of Guam</t>
  </si>
  <si>
    <t>AX2</t>
  </si>
  <si>
    <t>A2</t>
  </si>
  <si>
    <t>918</t>
  </si>
  <si>
    <t>GUANTANAMO BAY NAVAL BASE</t>
  </si>
  <si>
    <t>Guantanamo Bay Naval Base</t>
  </si>
  <si>
    <t>GTM</t>
  </si>
  <si>
    <t>GT</t>
  </si>
  <si>
    <t>320</t>
  </si>
  <si>
    <t>GUATEMALA</t>
  </si>
  <si>
    <t>Guatemala</t>
  </si>
  <si>
    <t>Republic of Guatemala</t>
  </si>
  <si>
    <t>GGY</t>
  </si>
  <si>
    <t>831</t>
  </si>
  <si>
    <t>GUERNSEY</t>
  </si>
  <si>
    <t>Guernsey</t>
  </si>
  <si>
    <t>Bailiwick of Guernsey</t>
  </si>
  <si>
    <t>GIN</t>
  </si>
  <si>
    <t>GN</t>
  </si>
  <si>
    <t>324</t>
  </si>
  <si>
    <t>GUINEA</t>
  </si>
  <si>
    <t>Guinea</t>
  </si>
  <si>
    <t>Republic of Guinea</t>
  </si>
  <si>
    <t>GNB</t>
  </si>
  <si>
    <t>GW</t>
  </si>
  <si>
    <t>624</t>
  </si>
  <si>
    <t>GUINEA-BISSAU</t>
  </si>
  <si>
    <t>Guinea-Bissau</t>
  </si>
  <si>
    <t>Republic of Guinea-Bissau</t>
  </si>
  <si>
    <t>GUY</t>
  </si>
  <si>
    <t>GY</t>
  </si>
  <si>
    <t>328</t>
  </si>
  <si>
    <t>GUYANA</t>
  </si>
  <si>
    <t>Guyana</t>
  </si>
  <si>
    <t>Co-operative Republic of Guyana</t>
  </si>
  <si>
    <t>HTI</t>
  </si>
  <si>
    <t>HT</t>
  </si>
  <si>
    <t>332</t>
  </si>
  <si>
    <t>HAITI</t>
  </si>
  <si>
    <t>Haiti</t>
  </si>
  <si>
    <t>Republic of Haiti</t>
  </si>
  <si>
    <t>HMD</t>
  </si>
  <si>
    <t>HM</t>
  </si>
  <si>
    <t>334</t>
  </si>
  <si>
    <t>HEARD ISLAND AND MCDONALD ISLANDS</t>
  </si>
  <si>
    <t>Heard Island and McDonald Islands</t>
  </si>
  <si>
    <t>Territory of Heard Island and McDonald Islands</t>
  </si>
  <si>
    <t>HND</t>
  </si>
  <si>
    <t>HN</t>
  </si>
  <si>
    <t>340</t>
  </si>
  <si>
    <t>HONDURAS</t>
  </si>
  <si>
    <t>Honduras</t>
  </si>
  <si>
    <t>Republic of Honduras</t>
  </si>
  <si>
    <t>HKG</t>
  </si>
  <si>
    <t>HK</t>
  </si>
  <si>
    <t>344</t>
  </si>
  <si>
    <t>HONG KONG</t>
  </si>
  <si>
    <t>Hong Kong</t>
  </si>
  <si>
    <t>Hong Kong Special Administrative Region</t>
  </si>
  <si>
    <t>XHO</t>
  </si>
  <si>
    <t>XH</t>
  </si>
  <si>
    <t>919</t>
  </si>
  <si>
    <t>HOWLAND ISLAND</t>
  </si>
  <si>
    <t>Howland Island</t>
  </si>
  <si>
    <t>HUN</t>
  </si>
  <si>
    <t>HU</t>
  </si>
  <si>
    <t>348</t>
  </si>
  <si>
    <t>HUNGARY</t>
  </si>
  <si>
    <t>Hungary</t>
  </si>
  <si>
    <t>ISL</t>
  </si>
  <si>
    <t>IS</t>
  </si>
  <si>
    <t>352</t>
  </si>
  <si>
    <t>ICELAND</t>
  </si>
  <si>
    <t>Iceland</t>
  </si>
  <si>
    <t>IND</t>
  </si>
  <si>
    <t>IN</t>
  </si>
  <si>
    <t>356</t>
  </si>
  <si>
    <t>INDIA</t>
  </si>
  <si>
    <t>India</t>
  </si>
  <si>
    <t>Republic of India</t>
  </si>
  <si>
    <t>IDN</t>
  </si>
  <si>
    <t>ID</t>
  </si>
  <si>
    <t>360</t>
  </si>
  <si>
    <t>INDONESIA</t>
  </si>
  <si>
    <t>Indonesia</t>
  </si>
  <si>
    <t>Republic of Indonesia</t>
  </si>
  <si>
    <t>IRN</t>
  </si>
  <si>
    <t>IR</t>
  </si>
  <si>
    <t>364</t>
  </si>
  <si>
    <t>IRAN</t>
  </si>
  <si>
    <t>Iran</t>
  </si>
  <si>
    <t>Islamic Republic of Iran</t>
  </si>
  <si>
    <t>IRQ</t>
  </si>
  <si>
    <t>IQ</t>
  </si>
  <si>
    <t>368</t>
  </si>
  <si>
    <t>IRAQ</t>
  </si>
  <si>
    <t>Iraq</t>
  </si>
  <si>
    <t>Republic of Iraq</t>
  </si>
  <si>
    <t>IRL</t>
  </si>
  <si>
    <t>IE</t>
  </si>
  <si>
    <t>372</t>
  </si>
  <si>
    <t>IRELAND</t>
  </si>
  <si>
    <t>Ireland</t>
  </si>
  <si>
    <t>IMN</t>
  </si>
  <si>
    <t>IM</t>
  </si>
  <si>
    <t>833</t>
  </si>
  <si>
    <t>ISLE OF MAN</t>
  </si>
  <si>
    <t>Isle of Man</t>
  </si>
  <si>
    <t>ISR</t>
  </si>
  <si>
    <t>IL</t>
  </si>
  <si>
    <t>376</t>
  </si>
  <si>
    <t>ISRAEL</t>
  </si>
  <si>
    <t>Israel</t>
  </si>
  <si>
    <t>State of Israel</t>
  </si>
  <si>
    <t>ITA</t>
  </si>
  <si>
    <t>IT</t>
  </si>
  <si>
    <t>380</t>
  </si>
  <si>
    <t>ITALY</t>
  </si>
  <si>
    <t>Italy</t>
  </si>
  <si>
    <t>Italian Republic</t>
  </si>
  <si>
    <t>JAM</t>
  </si>
  <si>
    <t>JM</t>
  </si>
  <si>
    <t>388</t>
  </si>
  <si>
    <t>JAMAICA</t>
  </si>
  <si>
    <t>Jamaica</t>
  </si>
  <si>
    <t>XJM</t>
  </si>
  <si>
    <t>XJ</t>
  </si>
  <si>
    <t>920</t>
  </si>
  <si>
    <t>JAN MAYEN</t>
  </si>
  <si>
    <t>Jan Mayen</t>
  </si>
  <si>
    <t>JPN</t>
  </si>
  <si>
    <t>JP</t>
  </si>
  <si>
    <t>392</t>
  </si>
  <si>
    <t>JAPAN</t>
  </si>
  <si>
    <t>Japan</t>
  </si>
  <si>
    <t>XJV</t>
  </si>
  <si>
    <t>XQ</t>
  </si>
  <si>
    <t>921</t>
  </si>
  <si>
    <t>JARVIS ISLAND</t>
  </si>
  <si>
    <t>Jarvis Island</t>
  </si>
  <si>
    <t>JEY</t>
  </si>
  <si>
    <t>JE</t>
  </si>
  <si>
    <t>832</t>
  </si>
  <si>
    <t>JERSEY</t>
  </si>
  <si>
    <t>Jersey</t>
  </si>
  <si>
    <t>Bailiwick of Jersey</t>
  </si>
  <si>
    <t>XJA</t>
  </si>
  <si>
    <t>XU</t>
  </si>
  <si>
    <t>922</t>
  </si>
  <si>
    <t>JOHNSTON ATOLL</t>
  </si>
  <si>
    <t>Johnston Atoll</t>
  </si>
  <si>
    <t>JOR</t>
  </si>
  <si>
    <t>JO</t>
  </si>
  <si>
    <t>400</t>
  </si>
  <si>
    <t>JORDAN</t>
  </si>
  <si>
    <t>Jordan</t>
  </si>
  <si>
    <t>Hashemite Kingdom of Jordan</t>
  </si>
  <si>
    <t>XJN</t>
  </si>
  <si>
    <t>QU</t>
  </si>
  <si>
    <t>923</t>
  </si>
  <si>
    <t>JUAN DE NOVA ISLAND</t>
  </si>
  <si>
    <t>Juan de Nova Island</t>
  </si>
  <si>
    <t>KAZ</t>
  </si>
  <si>
    <t>KZ</t>
  </si>
  <si>
    <t>398</t>
  </si>
  <si>
    <t>KAZAKHSTAN</t>
  </si>
  <si>
    <t>Kazakhstan</t>
  </si>
  <si>
    <t>Republic of Kazakhstan</t>
  </si>
  <si>
    <t>KEN</t>
  </si>
  <si>
    <t>KE</t>
  </si>
  <si>
    <t>404</t>
  </si>
  <si>
    <t>KENYA</t>
  </si>
  <si>
    <t>Kenya</t>
  </si>
  <si>
    <t>Republic of Kenya</t>
  </si>
  <si>
    <t>XKR</t>
  </si>
  <si>
    <t>XM</t>
  </si>
  <si>
    <t>924</t>
  </si>
  <si>
    <t>KINGMAN REEF</t>
  </si>
  <si>
    <t>Kingman Reef</t>
  </si>
  <si>
    <t>KIR</t>
  </si>
  <si>
    <t>KI</t>
  </si>
  <si>
    <t>296</t>
  </si>
  <si>
    <t>KIRIBATI</t>
  </si>
  <si>
    <t>Kiribati</t>
  </si>
  <si>
    <t>Republic of Kiribati</t>
  </si>
  <si>
    <t>KR</t>
  </si>
  <si>
    <t>PRK</t>
  </si>
  <si>
    <t>KP</t>
  </si>
  <si>
    <t>408</t>
  </si>
  <si>
    <t>KOREA, NORTH</t>
  </si>
  <si>
    <t>Korea, North</t>
  </si>
  <si>
    <t>Democratic People’s Republic of Korea</t>
  </si>
  <si>
    <t>KN</t>
  </si>
  <si>
    <t>KOR</t>
  </si>
  <si>
    <t>410</t>
  </si>
  <si>
    <t>KOREA, SOUTH</t>
  </si>
  <si>
    <t>Korea, South</t>
  </si>
  <si>
    <t>Republic of Korea</t>
  </si>
  <si>
    <t>XKS</t>
  </si>
  <si>
    <t>XK</t>
  </si>
  <si>
    <t>901</t>
  </si>
  <si>
    <t>KOSOVO</t>
  </si>
  <si>
    <t>Kosovo</t>
  </si>
  <si>
    <t>Republic of Kosovo</t>
  </si>
  <si>
    <t>KWT</t>
  </si>
  <si>
    <t>KW</t>
  </si>
  <si>
    <t>414</t>
  </si>
  <si>
    <t>KUWAIT</t>
  </si>
  <si>
    <t>Kuwait</t>
  </si>
  <si>
    <t>State of Kuwait</t>
  </si>
  <si>
    <t>KGZ</t>
  </si>
  <si>
    <t>KG</t>
  </si>
  <si>
    <t>417</t>
  </si>
  <si>
    <t>KYRGYZSTAN</t>
  </si>
  <si>
    <t>Kyrgyzstan</t>
  </si>
  <si>
    <t>Kyrgyz Republic</t>
  </si>
  <si>
    <t>LAO</t>
  </si>
  <si>
    <t>LA</t>
  </si>
  <si>
    <t>418</t>
  </si>
  <si>
    <t>LAOS</t>
  </si>
  <si>
    <t>Laos</t>
  </si>
  <si>
    <t>Lao People’s Democratic Republic</t>
  </si>
  <si>
    <t>LVA</t>
  </si>
  <si>
    <t>LV</t>
  </si>
  <si>
    <t>428</t>
  </si>
  <si>
    <t>LATVIA</t>
  </si>
  <si>
    <t>Latvia</t>
  </si>
  <si>
    <t>Republic of Latvia</t>
  </si>
  <si>
    <t>LBN</t>
  </si>
  <si>
    <t>LB</t>
  </si>
  <si>
    <t>422</t>
  </si>
  <si>
    <t>LEBANON</t>
  </si>
  <si>
    <t>Lebanon</t>
  </si>
  <si>
    <t>Lebanese Republic</t>
  </si>
  <si>
    <t>LSO</t>
  </si>
  <si>
    <t>LS</t>
  </si>
  <si>
    <t>426</t>
  </si>
  <si>
    <t>LESOTHO</t>
  </si>
  <si>
    <t>Lesotho</t>
  </si>
  <si>
    <t>Kingdom of Lesotho</t>
  </si>
  <si>
    <t>LT</t>
  </si>
  <si>
    <t>LBR</t>
  </si>
  <si>
    <t>LR</t>
  </si>
  <si>
    <t>430</t>
  </si>
  <si>
    <t>LIBERIA</t>
  </si>
  <si>
    <t>Liberia</t>
  </si>
  <si>
    <t>Republic of Liberia</t>
  </si>
  <si>
    <t>LI</t>
  </si>
  <si>
    <t>LBY</t>
  </si>
  <si>
    <t>LY</t>
  </si>
  <si>
    <t>434</t>
  </si>
  <si>
    <t>LIBYA</t>
  </si>
  <si>
    <t>Libya</t>
  </si>
  <si>
    <t>State of Libya</t>
  </si>
  <si>
    <t>LIE</t>
  </si>
  <si>
    <t>438</t>
  </si>
  <si>
    <t>LIECHTENSTEIN</t>
  </si>
  <si>
    <t>Liechtenstein</t>
  </si>
  <si>
    <t>Principality of Liechtenstein</t>
  </si>
  <si>
    <t>LTU</t>
  </si>
  <si>
    <t>440</t>
  </si>
  <si>
    <t>LITHUANIA</t>
  </si>
  <si>
    <t>Lithuania</t>
  </si>
  <si>
    <t>Republic of Lithuania</t>
  </si>
  <si>
    <t>LUX</t>
  </si>
  <si>
    <t>LU</t>
  </si>
  <si>
    <t>442</t>
  </si>
  <si>
    <t>LUXEMBOURG</t>
  </si>
  <si>
    <t>Luxembourg</t>
  </si>
  <si>
    <t>Grand Duchy of Luxembourg</t>
  </si>
  <si>
    <t>MAC</t>
  </si>
  <si>
    <t>MO</t>
  </si>
  <si>
    <t>446</t>
  </si>
  <si>
    <t>MACAU</t>
  </si>
  <si>
    <t>Macau</t>
  </si>
  <si>
    <t>Macau Special Administrative Region</t>
  </si>
  <si>
    <t>MC</t>
  </si>
  <si>
    <t>MDG</t>
  </si>
  <si>
    <t>MG</t>
  </si>
  <si>
    <t>450</t>
  </si>
  <si>
    <t>MADAGASCAR</t>
  </si>
  <si>
    <t>Madagascar</t>
  </si>
  <si>
    <t>Republic of Madagascar</t>
  </si>
  <si>
    <t>MA</t>
  </si>
  <si>
    <t>MWI</t>
  </si>
  <si>
    <t>MW</t>
  </si>
  <si>
    <t>454</t>
  </si>
  <si>
    <t>MALAWI</t>
  </si>
  <si>
    <t>Malawi</t>
  </si>
  <si>
    <t>Republic of Malawi</t>
  </si>
  <si>
    <t>MYS</t>
  </si>
  <si>
    <t>MY</t>
  </si>
  <si>
    <t>458</t>
  </si>
  <si>
    <t>MALAYSIA</t>
  </si>
  <si>
    <t>Malaysia</t>
  </si>
  <si>
    <t>MDV</t>
  </si>
  <si>
    <t>MV</t>
  </si>
  <si>
    <t>462</t>
  </si>
  <si>
    <t>MALDIVES</t>
  </si>
  <si>
    <t>Maldives</t>
  </si>
  <si>
    <t>Republic of Maldives</t>
  </si>
  <si>
    <t>MLI</t>
  </si>
  <si>
    <t>ML</t>
  </si>
  <si>
    <t>466</t>
  </si>
  <si>
    <t>MALI</t>
  </si>
  <si>
    <t>Mali</t>
  </si>
  <si>
    <t>Republic of Mali</t>
  </si>
  <si>
    <t>MLT</t>
  </si>
  <si>
    <t>MT</t>
  </si>
  <si>
    <t>470</t>
  </si>
  <si>
    <t>MALTA</t>
  </si>
  <si>
    <t>Malta</t>
  </si>
  <si>
    <t>Republic of Malta</t>
  </si>
  <si>
    <t>MHL</t>
  </si>
  <si>
    <t>MH</t>
  </si>
  <si>
    <t>584</t>
  </si>
  <si>
    <t>MARSHALL ISLANDS</t>
  </si>
  <si>
    <t>Marshall Islands</t>
  </si>
  <si>
    <t>Republic of the Marshall Islands</t>
  </si>
  <si>
    <t>MTQ</t>
  </si>
  <si>
    <t>MQ</t>
  </si>
  <si>
    <t>474</t>
  </si>
  <si>
    <t>MARTINIQUE</t>
  </si>
  <si>
    <t>Martinique</t>
  </si>
  <si>
    <t>Territorial Collectivity of Martinique</t>
  </si>
  <si>
    <t>MRT</t>
  </si>
  <si>
    <t>MR</t>
  </si>
  <si>
    <t>478</t>
  </si>
  <si>
    <t>MAURITANIA</t>
  </si>
  <si>
    <t>Mauritania</t>
  </si>
  <si>
    <t>Islamic Republic of Mauritania</t>
  </si>
  <si>
    <t>MUS</t>
  </si>
  <si>
    <t>MU</t>
  </si>
  <si>
    <t>480</t>
  </si>
  <si>
    <t>MAURITIUS</t>
  </si>
  <si>
    <t>Mauritius</t>
  </si>
  <si>
    <t>Republic of Mauritius</t>
  </si>
  <si>
    <t>MP</t>
  </si>
  <si>
    <t>MYT</t>
  </si>
  <si>
    <t>YT</t>
  </si>
  <si>
    <t>175</t>
  </si>
  <si>
    <t>MAYOTTE</t>
  </si>
  <si>
    <t>Mayotte</t>
  </si>
  <si>
    <t>Department of Mayotte</t>
  </si>
  <si>
    <t>MF</t>
  </si>
  <si>
    <t>MEX</t>
  </si>
  <si>
    <t>MX</t>
  </si>
  <si>
    <t>484</t>
  </si>
  <si>
    <t>MEXICO</t>
  </si>
  <si>
    <t>Mexico</t>
  </si>
  <si>
    <t>United Mexican States</t>
  </si>
  <si>
    <t>FSM</t>
  </si>
  <si>
    <t>FM</t>
  </si>
  <si>
    <t>583</t>
  </si>
  <si>
    <t>MICRONESIA, FEDERATED STATES OF</t>
  </si>
  <si>
    <t>Micronesia, Federated States of</t>
  </si>
  <si>
    <t>Federated States of Micronesia</t>
  </si>
  <si>
    <t>XMW</t>
  </si>
  <si>
    <t>QM</t>
  </si>
  <si>
    <t>925</t>
  </si>
  <si>
    <t>MIDWAY ISLANDS</t>
  </si>
  <si>
    <t>Midway Islands</t>
  </si>
  <si>
    <t>MDA</t>
  </si>
  <si>
    <t>MD</t>
  </si>
  <si>
    <t>498</t>
  </si>
  <si>
    <t>MOLDOVA</t>
  </si>
  <si>
    <t>Moldova</t>
  </si>
  <si>
    <t>Republic of Moldova</t>
  </si>
  <si>
    <t>MCO</t>
  </si>
  <si>
    <t>492</t>
  </si>
  <si>
    <t>MONACO</t>
  </si>
  <si>
    <t>Monaco</t>
  </si>
  <si>
    <t>Principality of Monaco</t>
  </si>
  <si>
    <t>MN</t>
  </si>
  <si>
    <t>MNG</t>
  </si>
  <si>
    <t>496</t>
  </si>
  <si>
    <t>MONGOLIA</t>
  </si>
  <si>
    <t>Mongolia</t>
  </si>
  <si>
    <t>MNE</t>
  </si>
  <si>
    <t>ME</t>
  </si>
  <si>
    <t>499</t>
  </si>
  <si>
    <t>MONTENEGRO</t>
  </si>
  <si>
    <t>Montenegro</t>
  </si>
  <si>
    <t>MSR</t>
  </si>
  <si>
    <t>MS</t>
  </si>
  <si>
    <t>500</t>
  </si>
  <si>
    <t>MONTSERRAT</t>
  </si>
  <si>
    <t>Montserrat</t>
  </si>
  <si>
    <t>MAR</t>
  </si>
  <si>
    <t>504</t>
  </si>
  <si>
    <t>MOROCCO</t>
  </si>
  <si>
    <t>Morocco</t>
  </si>
  <si>
    <t>Kingdom of Morocco</t>
  </si>
  <si>
    <t>MOZ</t>
  </si>
  <si>
    <t>MZ</t>
  </si>
  <si>
    <t>508</t>
  </si>
  <si>
    <t>MOZAMBIQUE</t>
  </si>
  <si>
    <t>Mozambique</t>
  </si>
  <si>
    <t>Republic of Mozambique</t>
  </si>
  <si>
    <t>NAM</t>
  </si>
  <si>
    <t>NA</t>
  </si>
  <si>
    <t>516</t>
  </si>
  <si>
    <t>NAMIBIA</t>
  </si>
  <si>
    <t>Namibia</t>
  </si>
  <si>
    <t>Republic of Namibia</t>
  </si>
  <si>
    <t>NRU</t>
  </si>
  <si>
    <t>NR</t>
  </si>
  <si>
    <t>520</t>
  </si>
  <si>
    <t>NAURU</t>
  </si>
  <si>
    <t>Nauru</t>
  </si>
  <si>
    <t>Republic of Nauru</t>
  </si>
  <si>
    <t>XNV</t>
  </si>
  <si>
    <t>XV</t>
  </si>
  <si>
    <t>926</t>
  </si>
  <si>
    <t>NAVASSA ISLAND</t>
  </si>
  <si>
    <t>Navassa Island</t>
  </si>
  <si>
    <t>NPL</t>
  </si>
  <si>
    <t>NP</t>
  </si>
  <si>
    <t>524</t>
  </si>
  <si>
    <t>NEPAL</t>
  </si>
  <si>
    <t>Nepal</t>
  </si>
  <si>
    <t>NLD</t>
  </si>
  <si>
    <t>NL</t>
  </si>
  <si>
    <t>528</t>
  </si>
  <si>
    <t>NETHERLANDS</t>
  </si>
  <si>
    <t>Netherlands</t>
  </si>
  <si>
    <t>Kingdom of the Netherlands</t>
  </si>
  <si>
    <t>NCL</t>
  </si>
  <si>
    <t>NC</t>
  </si>
  <si>
    <t>540</t>
  </si>
  <si>
    <t>NEW CALEDONIA</t>
  </si>
  <si>
    <t>New Caledonia</t>
  </si>
  <si>
    <t>NZL</t>
  </si>
  <si>
    <t>NZ</t>
  </si>
  <si>
    <t>554</t>
  </si>
  <si>
    <t>NEW ZEALAND</t>
  </si>
  <si>
    <t>New Zealand</t>
  </si>
  <si>
    <t>NIC</t>
  </si>
  <si>
    <t>NI</t>
  </si>
  <si>
    <t>558</t>
  </si>
  <si>
    <t>NICARAGUA</t>
  </si>
  <si>
    <t>Nicaragua</t>
  </si>
  <si>
    <t>Republic of Nicaragua</t>
  </si>
  <si>
    <t>NU</t>
  </si>
  <si>
    <t>NER</t>
  </si>
  <si>
    <t>NE</t>
  </si>
  <si>
    <t>562</t>
  </si>
  <si>
    <t>NIGER</t>
  </si>
  <si>
    <t>Niger</t>
  </si>
  <si>
    <t>Republic of Niger</t>
  </si>
  <si>
    <t>NG</t>
  </si>
  <si>
    <t>NGA</t>
  </si>
  <si>
    <t>566</t>
  </si>
  <si>
    <t>NIGERIA</t>
  </si>
  <si>
    <t>Nigeria</t>
  </si>
  <si>
    <t>Federal Republic of Nigeria</t>
  </si>
  <si>
    <t>NIU</t>
  </si>
  <si>
    <t>570</t>
  </si>
  <si>
    <t>NIUE</t>
  </si>
  <si>
    <t>Niue</t>
  </si>
  <si>
    <t>NFK</t>
  </si>
  <si>
    <t>NF</t>
  </si>
  <si>
    <t>574</t>
  </si>
  <si>
    <t>NORFOLK ISLAND</t>
  </si>
  <si>
    <t>Norfolk Island</t>
  </si>
  <si>
    <t>Territory of Norfolk Island</t>
  </si>
  <si>
    <t>MKD</t>
  </si>
  <si>
    <t>MK</t>
  </si>
  <si>
    <t>807</t>
  </si>
  <si>
    <t>NORTH MACEDONIA</t>
  </si>
  <si>
    <t>North Macedonia</t>
  </si>
  <si>
    <t>Republic of North Macedonia</t>
  </si>
  <si>
    <t>MNP</t>
  </si>
  <si>
    <t>580</t>
  </si>
  <si>
    <t>NORTHERN MARIANA ISLANDS</t>
  </si>
  <si>
    <t>Northern Mariana Islands</t>
  </si>
  <si>
    <t>Commonwealth of the Northern Mariana Islands</t>
  </si>
  <si>
    <t>NOR</t>
  </si>
  <si>
    <t>NO</t>
  </si>
  <si>
    <t>578</t>
  </si>
  <si>
    <t>NORWAY</t>
  </si>
  <si>
    <t>Norway</t>
  </si>
  <si>
    <t>Kingdom of Norway</t>
  </si>
  <si>
    <t>OMN</t>
  </si>
  <si>
    <t>OM</t>
  </si>
  <si>
    <t>512</t>
  </si>
  <si>
    <t>OMAN</t>
  </si>
  <si>
    <t>Oman</t>
  </si>
  <si>
    <t>Sultanate of Oman</t>
  </si>
  <si>
    <t>PAK</t>
  </si>
  <si>
    <t>PK</t>
  </si>
  <si>
    <t>586</t>
  </si>
  <si>
    <t>PAKISTAN</t>
  </si>
  <si>
    <t>Pakistan</t>
  </si>
  <si>
    <t>Islamic Republic of Pakistan</t>
  </si>
  <si>
    <t>PLW</t>
  </si>
  <si>
    <t>PW</t>
  </si>
  <si>
    <t>585</t>
  </si>
  <si>
    <t>PALAU</t>
  </si>
  <si>
    <t>Palau</t>
  </si>
  <si>
    <t>Republic of Palau</t>
  </si>
  <si>
    <t>XPL</t>
  </si>
  <si>
    <t>XL</t>
  </si>
  <si>
    <t>927</t>
  </si>
  <si>
    <t>PALMYRA ATOLL</t>
  </si>
  <si>
    <t>Palmyra Atoll</t>
  </si>
  <si>
    <t>PAN</t>
  </si>
  <si>
    <t>PA</t>
  </si>
  <si>
    <t>591</t>
  </si>
  <si>
    <t>PANAMA</t>
  </si>
  <si>
    <t>Panama</t>
  </si>
  <si>
    <t>Republic of Panama</t>
  </si>
  <si>
    <t>PM</t>
  </si>
  <si>
    <t>PNG</t>
  </si>
  <si>
    <t>PG</t>
  </si>
  <si>
    <t>598</t>
  </si>
  <si>
    <t>PAPUA NEW GUINEA</t>
  </si>
  <si>
    <t>Papua New Guinea</t>
  </si>
  <si>
    <t>Independent State of Papua New Guinea</t>
  </si>
  <si>
    <t>XPR</t>
  </si>
  <si>
    <t>XP</t>
  </si>
  <si>
    <t>928</t>
  </si>
  <si>
    <t>PARACEL ISLANDS</t>
  </si>
  <si>
    <t>Paracel Islands</t>
  </si>
  <si>
    <t>PRY</t>
  </si>
  <si>
    <t>PY</t>
  </si>
  <si>
    <t>600</t>
  </si>
  <si>
    <t>PARAGUAY</t>
  </si>
  <si>
    <t>Paraguay</t>
  </si>
  <si>
    <t>Republic of Paraguay</t>
  </si>
  <si>
    <t>PER</t>
  </si>
  <si>
    <t>PE</t>
  </si>
  <si>
    <t>604</t>
  </si>
  <si>
    <t>PERU</t>
  </si>
  <si>
    <t>Peru</t>
  </si>
  <si>
    <t>Republic of Peru</t>
  </si>
  <si>
    <t>PHL</t>
  </si>
  <si>
    <t>PH</t>
  </si>
  <si>
    <t>608</t>
  </si>
  <si>
    <t>PHILIPPINES</t>
  </si>
  <si>
    <t>Philippines</t>
  </si>
  <si>
    <t>Republic of the Philippines</t>
  </si>
  <si>
    <t>PCN</t>
  </si>
  <si>
    <t>PN</t>
  </si>
  <si>
    <t>612</t>
  </si>
  <si>
    <t>PITCAIRN ISLANDS</t>
  </si>
  <si>
    <t>Pitcairn Islands</t>
  </si>
  <si>
    <t>Pitcairn, Henderson, Ducie, and Oeno Islands</t>
  </si>
  <si>
    <t>POL</t>
  </si>
  <si>
    <t>PL</t>
  </si>
  <si>
    <t>616</t>
  </si>
  <si>
    <t>POLAND</t>
  </si>
  <si>
    <t>Poland</t>
  </si>
  <si>
    <t>Republic of Poland</t>
  </si>
  <si>
    <t>PRT</t>
  </si>
  <si>
    <t>PT</t>
  </si>
  <si>
    <t>620</t>
  </si>
  <si>
    <t>PORTUGAL</t>
  </si>
  <si>
    <t>Portugal</t>
  </si>
  <si>
    <t>Portuguese Republic</t>
  </si>
  <si>
    <t>PRI</t>
  </si>
  <si>
    <t>PR</t>
  </si>
  <si>
    <t>630</t>
  </si>
  <si>
    <t>PUERTO RICO</t>
  </si>
  <si>
    <t>Puerto Rico</t>
  </si>
  <si>
    <t>Commonwealth of Puerto Rico</t>
  </si>
  <si>
    <t>QAT</t>
  </si>
  <si>
    <t>QA</t>
  </si>
  <si>
    <t>634</t>
  </si>
  <si>
    <t>QATAR</t>
  </si>
  <si>
    <t>Qatar</t>
  </si>
  <si>
    <t>State of Qatar</t>
  </si>
  <si>
    <t>REU</t>
  </si>
  <si>
    <t>RE</t>
  </si>
  <si>
    <t>638</t>
  </si>
  <si>
    <t>REUNION</t>
  </si>
  <si>
    <t>Reunion</t>
  </si>
  <si>
    <t>Region of Reunion</t>
  </si>
  <si>
    <t>ROU</t>
  </si>
  <si>
    <t>RO</t>
  </si>
  <si>
    <t>642</t>
  </si>
  <si>
    <t>ROMANIA</t>
  </si>
  <si>
    <t>Romania</t>
  </si>
  <si>
    <t>RUS</t>
  </si>
  <si>
    <t>RU</t>
  </si>
  <si>
    <t>643</t>
  </si>
  <si>
    <t>RUSSIA</t>
  </si>
  <si>
    <t>Russia</t>
  </si>
  <si>
    <t>Russian Federation</t>
  </si>
  <si>
    <t>RS</t>
  </si>
  <si>
    <t>RWA</t>
  </si>
  <si>
    <t>RW</t>
  </si>
  <si>
    <t>646</t>
  </si>
  <si>
    <t>RWANDA</t>
  </si>
  <si>
    <t>Rwanda</t>
  </si>
  <si>
    <t>Republic of Rwanda</t>
  </si>
  <si>
    <t>BLM</t>
  </si>
  <si>
    <t>652</t>
  </si>
  <si>
    <t>SAINT BARTHELEMY</t>
  </si>
  <si>
    <t>Saint Barthelemy</t>
  </si>
  <si>
    <t>SHN</t>
  </si>
  <si>
    <t>SH</t>
  </si>
  <si>
    <t>654</t>
  </si>
  <si>
    <t>SAINT HELENA, ASCENSION, AND TRISTAN DA CUNHA</t>
  </si>
  <si>
    <t>Saint Helena, Ascension, and Tristan da Cunha</t>
  </si>
  <si>
    <t>KNA</t>
  </si>
  <si>
    <t>659</t>
  </si>
  <si>
    <t>SAINT KITTS AND NEVIS</t>
  </si>
  <si>
    <t>Saint Kitts and Nevis</t>
  </si>
  <si>
    <t>Federation of Saint Kitts and Nevis</t>
  </si>
  <si>
    <t>SC</t>
  </si>
  <si>
    <t>LCA</t>
  </si>
  <si>
    <t>LC</t>
  </si>
  <si>
    <t>662</t>
  </si>
  <si>
    <t>SAINT LUCIA</t>
  </si>
  <si>
    <t>Saint Lucia</t>
  </si>
  <si>
    <t>ST</t>
  </si>
  <si>
    <t>MAF</t>
  </si>
  <si>
    <t>663</t>
  </si>
  <si>
    <t>SAINT MARTIN</t>
  </si>
  <si>
    <t>Saint Martin</t>
  </si>
  <si>
    <t>SPM</t>
  </si>
  <si>
    <t>666</t>
  </si>
  <si>
    <t>SAINT PIERRE AND MIQUELON</t>
  </si>
  <si>
    <t>Saint Pierre and Miquelon</t>
  </si>
  <si>
    <t>Territorial Collectivity of Saint Pierre and Miquelon</t>
  </si>
  <si>
    <t>SB</t>
  </si>
  <si>
    <t>VCT</t>
  </si>
  <si>
    <t>VC</t>
  </si>
  <si>
    <t>670</t>
  </si>
  <si>
    <t>SAINT VINCENT AND THE GRENADINES</t>
  </si>
  <si>
    <t>Saint Vincent and the Grenadines</t>
  </si>
  <si>
    <t>WSM</t>
  </si>
  <si>
    <t>WS</t>
  </si>
  <si>
    <t>882</t>
  </si>
  <si>
    <t>SAMOA</t>
  </si>
  <si>
    <t>Samoa</t>
  </si>
  <si>
    <t>Independent State of Samoa</t>
  </si>
  <si>
    <t>SMR</t>
  </si>
  <si>
    <t>SM</t>
  </si>
  <si>
    <t>674</t>
  </si>
  <si>
    <t>SAN MARINO</t>
  </si>
  <si>
    <t>San Marino</t>
  </si>
  <si>
    <t>Republic of San Marino</t>
  </si>
  <si>
    <t>STP</t>
  </si>
  <si>
    <t>678</t>
  </si>
  <si>
    <t>SAO TOME AND PRINCIPE</t>
  </si>
  <si>
    <t>Sao Tome and Principe</t>
  </si>
  <si>
    <t>Democratic Republic of Sao Tome and Principe</t>
  </si>
  <si>
    <t>SAU</t>
  </si>
  <si>
    <t>SA</t>
  </si>
  <si>
    <t>682</t>
  </si>
  <si>
    <t>SAUDI ARABIA</t>
  </si>
  <si>
    <t>Saudi Arabia</t>
  </si>
  <si>
    <t>Kingdom of Saudi Arabia</t>
  </si>
  <si>
    <t>SEN</t>
  </si>
  <si>
    <t>SN</t>
  </si>
  <si>
    <t>686</t>
  </si>
  <si>
    <t>SENEGAL</t>
  </si>
  <si>
    <t>Senegal</t>
  </si>
  <si>
    <t>Republic of Senegal</t>
  </si>
  <si>
    <t>SG</t>
  </si>
  <si>
    <t>SRB</t>
  </si>
  <si>
    <t>688</t>
  </si>
  <si>
    <t>SERBIA</t>
  </si>
  <si>
    <t>Serbia</t>
  </si>
  <si>
    <t>Republic of Serbia</t>
  </si>
  <si>
    <t>SYC</t>
  </si>
  <si>
    <t>690</t>
  </si>
  <si>
    <t>SEYCHELLES</t>
  </si>
  <si>
    <t>Seychelles</t>
  </si>
  <si>
    <t>Republic of Seychelles</t>
  </si>
  <si>
    <t>SE</t>
  </si>
  <si>
    <t>SLE</t>
  </si>
  <si>
    <t>SL</t>
  </si>
  <si>
    <t>694</t>
  </si>
  <si>
    <t>SIERRA LEONE</t>
  </si>
  <si>
    <t>Sierra Leone</t>
  </si>
  <si>
    <t>Republic of Sierra Leone</t>
  </si>
  <si>
    <t>SGP</t>
  </si>
  <si>
    <t>702</t>
  </si>
  <si>
    <t>SINGAPORE</t>
  </si>
  <si>
    <t>Singapore</t>
  </si>
  <si>
    <t>Republic of Singapore</t>
  </si>
  <si>
    <t>SXM</t>
  </si>
  <si>
    <t>SX</t>
  </si>
  <si>
    <t>534</t>
  </si>
  <si>
    <t>SINT MAARTEN</t>
  </si>
  <si>
    <t>Sint Maarten</t>
  </si>
  <si>
    <t>SVK</t>
  </si>
  <si>
    <t>SK</t>
  </si>
  <si>
    <t>703</t>
  </si>
  <si>
    <t>SLOVAKIA</t>
  </si>
  <si>
    <t>Slovakia</t>
  </si>
  <si>
    <t>Slovak Republic</t>
  </si>
  <si>
    <t>SVN</t>
  </si>
  <si>
    <t>SI</t>
  </si>
  <si>
    <t>705</t>
  </si>
  <si>
    <t>SLOVENIA</t>
  </si>
  <si>
    <t>Slovenia</t>
  </si>
  <si>
    <t>Republic of Slovenia</t>
  </si>
  <si>
    <t>SLB</t>
  </si>
  <si>
    <t>090</t>
  </si>
  <si>
    <t>SOLOMON ISLANDS</t>
  </si>
  <si>
    <t>Solomon Islands</t>
  </si>
  <si>
    <t>SOM</t>
  </si>
  <si>
    <t>SO</t>
  </si>
  <si>
    <t>706</t>
  </si>
  <si>
    <t>SOMALIA</t>
  </si>
  <si>
    <t>Somalia</t>
  </si>
  <si>
    <t>Federal Republic of Somalia</t>
  </si>
  <si>
    <t>ZAF</t>
  </si>
  <si>
    <t>ZA</t>
  </si>
  <si>
    <t>710</t>
  </si>
  <si>
    <t>SOUTH AFRICA</t>
  </si>
  <si>
    <t>South Africa</t>
  </si>
  <si>
    <t>Republic of South Africa</t>
  </si>
  <si>
    <t>SGS</t>
  </si>
  <si>
    <t>GS</t>
  </si>
  <si>
    <t>239</t>
  </si>
  <si>
    <t>SOUTH GEORGIA AND SOUTH SANDWICH ISLANDS</t>
  </si>
  <si>
    <t>South Georgia and South Sandwich Islands</t>
  </si>
  <si>
    <t>South Georgia and the South Sandwich Islands</t>
  </si>
  <si>
    <t>SSD</t>
  </si>
  <si>
    <t>SS</t>
  </si>
  <si>
    <t>728</t>
  </si>
  <si>
    <t>SOUTH SUDAN</t>
  </si>
  <si>
    <t>South Sudan</t>
  </si>
  <si>
    <t>Republic of South Sudan</t>
  </si>
  <si>
    <t>ESP</t>
  </si>
  <si>
    <t>724</t>
  </si>
  <si>
    <t>SPAIN</t>
  </si>
  <si>
    <t>Spain</t>
  </si>
  <si>
    <t>Kingdom of Spain</t>
  </si>
  <si>
    <t>XSP</t>
  </si>
  <si>
    <t>XS</t>
  </si>
  <si>
    <t>929</t>
  </si>
  <si>
    <t>SPRATLY ISLANDS</t>
  </si>
  <si>
    <t>Spratly Islands</t>
  </si>
  <si>
    <t>LKA</t>
  </si>
  <si>
    <t>LK</t>
  </si>
  <si>
    <t>144</t>
  </si>
  <si>
    <t>SRI LANKA</t>
  </si>
  <si>
    <t>Sri Lanka</t>
  </si>
  <si>
    <t>Democratic Socialist Republic of Sri Lanka</t>
  </si>
  <si>
    <t>SDN</t>
  </si>
  <si>
    <t>SD</t>
  </si>
  <si>
    <t>729</t>
  </si>
  <si>
    <t>SUDAN</t>
  </si>
  <si>
    <t>Sudan</t>
  </si>
  <si>
    <t>Republic of the Sudan</t>
  </si>
  <si>
    <t>SUR</t>
  </si>
  <si>
    <t>SR</t>
  </si>
  <si>
    <t>740</t>
  </si>
  <si>
    <t>SURINAME</t>
  </si>
  <si>
    <t>Suriname</t>
  </si>
  <si>
    <t>Republic of Suriname</t>
  </si>
  <si>
    <t>XSV</t>
  </si>
  <si>
    <t>XR</t>
  </si>
  <si>
    <t>930</t>
  </si>
  <si>
    <t>SVALBARD</t>
  </si>
  <si>
    <t>Svalbard</t>
  </si>
  <si>
    <t>SWE</t>
  </si>
  <si>
    <t>752</t>
  </si>
  <si>
    <t>SWEDEN</t>
  </si>
  <si>
    <t>Sweden</t>
  </si>
  <si>
    <t>Kingdom of Sweden</t>
  </si>
  <si>
    <t>CHE</t>
  </si>
  <si>
    <t>756</t>
  </si>
  <si>
    <t>SWITZERLAND</t>
  </si>
  <si>
    <t>Switzerland</t>
  </si>
  <si>
    <t>Swiss Confederation</t>
  </si>
  <si>
    <t>SYR</t>
  </si>
  <si>
    <t>SY</t>
  </si>
  <si>
    <t>760</t>
  </si>
  <si>
    <t>SYRIA</t>
  </si>
  <si>
    <t>Syria</t>
  </si>
  <si>
    <t>Syrian Arab Republic</t>
  </si>
  <si>
    <t>TWN</t>
  </si>
  <si>
    <t>TW</t>
  </si>
  <si>
    <t>158</t>
  </si>
  <si>
    <t>TAIWAN</t>
  </si>
  <si>
    <t>Taiwan</t>
  </si>
  <si>
    <t>TJK</t>
  </si>
  <si>
    <t>TJ</t>
  </si>
  <si>
    <t>762</t>
  </si>
  <si>
    <t>TAJIKISTAN</t>
  </si>
  <si>
    <t>Tajikistan</t>
  </si>
  <si>
    <t>Republic of Tajikistan</t>
  </si>
  <si>
    <t>TZA</t>
  </si>
  <si>
    <t>TZ</t>
  </si>
  <si>
    <t>834</t>
  </si>
  <si>
    <t>TANZANIA</t>
  </si>
  <si>
    <t>Tanzania</t>
  </si>
  <si>
    <t>United Republic of Tanzania</t>
  </si>
  <si>
    <t>THA</t>
  </si>
  <si>
    <t>TH</t>
  </si>
  <si>
    <t>764</t>
  </si>
  <si>
    <t>THAILAND</t>
  </si>
  <si>
    <t>Thailand</t>
  </si>
  <si>
    <t>Kingdom of Thailand</t>
  </si>
  <si>
    <t>TLS</t>
  </si>
  <si>
    <t>TL</t>
  </si>
  <si>
    <t>626</t>
  </si>
  <si>
    <t>TIMOR-LESTE</t>
  </si>
  <si>
    <t>Timor-Leste</t>
  </si>
  <si>
    <t>Democratic Republic of Timor-Leste</t>
  </si>
  <si>
    <t>TT</t>
  </si>
  <si>
    <t>TGO</t>
  </si>
  <si>
    <t>TG</t>
  </si>
  <si>
    <t>768</t>
  </si>
  <si>
    <t>TOGO</t>
  </si>
  <si>
    <t>Togo</t>
  </si>
  <si>
    <t>Togolese Republic</t>
  </si>
  <si>
    <t>TO</t>
  </si>
  <si>
    <t>TKL</t>
  </si>
  <si>
    <t>TK</t>
  </si>
  <si>
    <t>772</t>
  </si>
  <si>
    <t>TOKELAU</t>
  </si>
  <si>
    <t>Tokelau</t>
  </si>
  <si>
    <t>TON</t>
  </si>
  <si>
    <t>776</t>
  </si>
  <si>
    <t>TONGA</t>
  </si>
  <si>
    <t>Tonga</t>
  </si>
  <si>
    <t>Kingdom of Tonga</t>
  </si>
  <si>
    <t>TN</t>
  </si>
  <si>
    <t>TTO</t>
  </si>
  <si>
    <t>780</t>
  </si>
  <si>
    <t>TRINIDAD AND TOBAGO</t>
  </si>
  <si>
    <t>Trinidad and Tobago</t>
  </si>
  <si>
    <t>Republic of Trinidad and Tobago</t>
  </si>
  <si>
    <t>XTR</t>
  </si>
  <si>
    <t>XT</t>
  </si>
  <si>
    <t>931</t>
  </si>
  <si>
    <t>TROMELIN ISLAND</t>
  </si>
  <si>
    <t>Tromelin Island</t>
  </si>
  <si>
    <t>TUN</t>
  </si>
  <si>
    <t>788</t>
  </si>
  <si>
    <t>TUNISIA</t>
  </si>
  <si>
    <t>Tunisia</t>
  </si>
  <si>
    <t>Republic of Tunisia</t>
  </si>
  <si>
    <t>TUR</t>
  </si>
  <si>
    <t>TR</t>
  </si>
  <si>
    <t>792</t>
  </si>
  <si>
    <t>TURKEY</t>
  </si>
  <si>
    <t>Turkey</t>
  </si>
  <si>
    <t>Republic of Turkey</t>
  </si>
  <si>
    <t>TKM</t>
  </si>
  <si>
    <t>TM</t>
  </si>
  <si>
    <t>795</t>
  </si>
  <si>
    <t>TURKMENISTAN</t>
  </si>
  <si>
    <t>Turkmenistan</t>
  </si>
  <si>
    <t>TCA</t>
  </si>
  <si>
    <t>TC</t>
  </si>
  <si>
    <t>796</t>
  </si>
  <si>
    <t>TURKS AND CAICOS ISLANDS</t>
  </si>
  <si>
    <t>Turks and Caicos Islands</t>
  </si>
  <si>
    <t>TUV</t>
  </si>
  <si>
    <t>TV</t>
  </si>
  <si>
    <t>798</t>
  </si>
  <si>
    <t>TUVALU</t>
  </si>
  <si>
    <t>Tuvalu</t>
  </si>
  <si>
    <t>UGA</t>
  </si>
  <si>
    <t>UG</t>
  </si>
  <si>
    <t>800</t>
  </si>
  <si>
    <t>UGANDA</t>
  </si>
  <si>
    <t>Uganda</t>
  </si>
  <si>
    <t>Republic of Uganda</t>
  </si>
  <si>
    <t>UKR</t>
  </si>
  <si>
    <t>UA</t>
  </si>
  <si>
    <t>804</t>
  </si>
  <si>
    <t>UKRAINE</t>
  </si>
  <si>
    <t>Ukraine</t>
  </si>
  <si>
    <t>ARE</t>
  </si>
  <si>
    <t>AE</t>
  </si>
  <si>
    <t>784</t>
  </si>
  <si>
    <t>UNITED ARAB EMIRATES</t>
  </si>
  <si>
    <t>United Arab Emirates</t>
  </si>
  <si>
    <t>GBR</t>
  </si>
  <si>
    <t>826</t>
  </si>
  <si>
    <t>UNITED KINGDOM</t>
  </si>
  <si>
    <t>United Kingdom</t>
  </si>
  <si>
    <t>United Kingdom of Great Britain and Northern Ireland</t>
  </si>
  <si>
    <t>USA</t>
  </si>
  <si>
    <t>US</t>
  </si>
  <si>
    <t>840</t>
  </si>
  <si>
    <t>UNITED STATES</t>
  </si>
  <si>
    <t>United States</t>
  </si>
  <si>
    <t>United States of America</t>
  </si>
  <si>
    <t>AX1</t>
  </si>
  <si>
    <t>A1</t>
  </si>
  <si>
    <t>932</t>
  </si>
  <si>
    <t>UNKNOWN</t>
  </si>
  <si>
    <t>Unknown</t>
  </si>
  <si>
    <t>URY</t>
  </si>
  <si>
    <t>UY</t>
  </si>
  <si>
    <t>858</t>
  </si>
  <si>
    <t>URUGUAY</t>
  </si>
  <si>
    <t>Uruguay</t>
  </si>
  <si>
    <t>Oriental Republic of Uruguay</t>
  </si>
  <si>
    <t>UZB</t>
  </si>
  <si>
    <t>UZ</t>
  </si>
  <si>
    <t>860</t>
  </si>
  <si>
    <t>UZBEKISTAN</t>
  </si>
  <si>
    <t>Uzbekistan</t>
  </si>
  <si>
    <t>Republic of Uzbekistan</t>
  </si>
  <si>
    <t>VUT</t>
  </si>
  <si>
    <t>VU</t>
  </si>
  <si>
    <t>548</t>
  </si>
  <si>
    <t>VANUATU</t>
  </si>
  <si>
    <t>Vanuatu</t>
  </si>
  <si>
    <t>Republic of Vanuatu</t>
  </si>
  <si>
    <t>VAT</t>
  </si>
  <si>
    <t>VA</t>
  </si>
  <si>
    <t>336</t>
  </si>
  <si>
    <t>VATICAN CITY</t>
  </si>
  <si>
    <t>Vatican City</t>
  </si>
  <si>
    <t>VEN</t>
  </si>
  <si>
    <t>VE</t>
  </si>
  <si>
    <t>862</t>
  </si>
  <si>
    <t>VENEZUELA</t>
  </si>
  <si>
    <t>Venezuela</t>
  </si>
  <si>
    <t>Bolivarian Republic of Venezuela</t>
  </si>
  <si>
    <t>VNM</t>
  </si>
  <si>
    <t>VN</t>
  </si>
  <si>
    <t>704</t>
  </si>
  <si>
    <t>VIETNAM</t>
  </si>
  <si>
    <t>Vietnam</t>
  </si>
  <si>
    <t>Socialist Republic of Vietnam</t>
  </si>
  <si>
    <t>VGB</t>
  </si>
  <si>
    <t>VG</t>
  </si>
  <si>
    <t>092</t>
  </si>
  <si>
    <t>VIRGIN ISLANDS, BRITISH</t>
  </si>
  <si>
    <t>Virgin Islands, British</t>
  </si>
  <si>
    <t>British Virgin Islands</t>
  </si>
  <si>
    <t>VI</t>
  </si>
  <si>
    <t>VIR</t>
  </si>
  <si>
    <t>850</t>
  </si>
  <si>
    <t>VIRGIN ISLANDS, U.S.</t>
  </si>
  <si>
    <t>Virgin Islands, U.S.</t>
  </si>
  <si>
    <t>United States Virgin Islands</t>
  </si>
  <si>
    <t>XWK</t>
  </si>
  <si>
    <t>QW</t>
  </si>
  <si>
    <t>933</t>
  </si>
  <si>
    <t>WAKE ISLAND</t>
  </si>
  <si>
    <t>Wake Island</t>
  </si>
  <si>
    <t>WLF</t>
  </si>
  <si>
    <t>WF</t>
  </si>
  <si>
    <t>876</t>
  </si>
  <si>
    <t>WALLIS AND FUTUNA</t>
  </si>
  <si>
    <t>Wallis and Futuna</t>
  </si>
  <si>
    <t>XWB</t>
  </si>
  <si>
    <t>XW</t>
  </si>
  <si>
    <t>934</t>
  </si>
  <si>
    <t>WEST BANK</t>
  </si>
  <si>
    <t>West Bank</t>
  </si>
  <si>
    <t>YEM</t>
  </si>
  <si>
    <t>YE</t>
  </si>
  <si>
    <t>887</t>
  </si>
  <si>
    <t>YEMEN</t>
  </si>
  <si>
    <t>Yemen</t>
  </si>
  <si>
    <t>Republic of Yemen</t>
  </si>
  <si>
    <t>ZMB</t>
  </si>
  <si>
    <t>ZM</t>
  </si>
  <si>
    <t>894</t>
  </si>
  <si>
    <t>ZAMBIA</t>
  </si>
  <si>
    <t>Zambia</t>
  </si>
  <si>
    <t>Republic of Zambia</t>
  </si>
  <si>
    <t>ZWE</t>
  </si>
  <si>
    <t>ZW</t>
  </si>
  <si>
    <t>716</t>
  </si>
  <si>
    <t>ZIMBABWE</t>
  </si>
  <si>
    <t>Zimbabwe</t>
  </si>
  <si>
    <t>Republic of Zimbabwe</t>
  </si>
  <si>
    <t>AF-BDS</t>
  </si>
  <si>
    <t>Badakhshān</t>
  </si>
  <si>
    <t>province</t>
  </si>
  <si>
    <t>AF-BDG</t>
  </si>
  <si>
    <t>Bādghīs</t>
  </si>
  <si>
    <t>AF-BGL</t>
  </si>
  <si>
    <t>Baghlān</t>
  </si>
  <si>
    <t>AF-BAL</t>
  </si>
  <si>
    <t>Balkh</t>
  </si>
  <si>
    <t>AF-BAM</t>
  </si>
  <si>
    <t>Bāmyān</t>
  </si>
  <si>
    <t>AF-DAY</t>
  </si>
  <si>
    <t>Dāykundī</t>
  </si>
  <si>
    <t>AF-FRA</t>
  </si>
  <si>
    <t>Farāh</t>
  </si>
  <si>
    <t>AF-FYB</t>
  </si>
  <si>
    <t>Fāryāb</t>
  </si>
  <si>
    <t>AF-GHA</t>
  </si>
  <si>
    <t>Ghaznī</t>
  </si>
  <si>
    <t>AF-GHO</t>
  </si>
  <si>
    <t>Ghōr</t>
  </si>
  <si>
    <t>AF-HEL</t>
  </si>
  <si>
    <t>Helmand</t>
  </si>
  <si>
    <t>AF-HER</t>
  </si>
  <si>
    <t>Herāt</t>
  </si>
  <si>
    <t>AF-JOW</t>
  </si>
  <si>
    <t>Jowzjān</t>
  </si>
  <si>
    <t>AF-KAB</t>
  </si>
  <si>
    <t>Kābul</t>
  </si>
  <si>
    <t>AF-KAN</t>
  </si>
  <si>
    <t>Kandahār</t>
  </si>
  <si>
    <t>AF-KAP</t>
  </si>
  <si>
    <t>Kāpīsā</t>
  </si>
  <si>
    <t>AF-KHO</t>
  </si>
  <si>
    <t>Khōst</t>
  </si>
  <si>
    <t>AF-KNR</t>
  </si>
  <si>
    <t>Kunaṟ</t>
  </si>
  <si>
    <t>AF-KDZ</t>
  </si>
  <si>
    <t>Kunduz</t>
  </si>
  <si>
    <t>AF-LAG</t>
  </si>
  <si>
    <t>Laghmān</t>
  </si>
  <si>
    <t>AF-LOG</t>
  </si>
  <si>
    <t>Lōgar</t>
  </si>
  <si>
    <t>AF-NAN</t>
  </si>
  <si>
    <t>Nangarhār</t>
  </si>
  <si>
    <t>AF-NIM</t>
  </si>
  <si>
    <t>Nīmrōz</t>
  </si>
  <si>
    <t>AF-NUR</t>
  </si>
  <si>
    <t>Nūristān</t>
  </si>
  <si>
    <t>AF-PKA</t>
  </si>
  <si>
    <t>Paktīkā</t>
  </si>
  <si>
    <t>AF-PIA</t>
  </si>
  <si>
    <t>Paktiyā</t>
  </si>
  <si>
    <t>AF-PAN</t>
  </si>
  <si>
    <t>Panjshir</t>
  </si>
  <si>
    <t>AF-PAR</t>
  </si>
  <si>
    <t>Parwān</t>
  </si>
  <si>
    <t>AF-SAM</t>
  </si>
  <si>
    <t>Samangān</t>
  </si>
  <si>
    <t>AF-SAR</t>
  </si>
  <si>
    <t>Sar-e Pul</t>
  </si>
  <si>
    <t>AF-TAK</t>
  </si>
  <si>
    <t>Takhār</t>
  </si>
  <si>
    <t>AF-URU</t>
  </si>
  <si>
    <t>Uruzgān</t>
  </si>
  <si>
    <t>AF-WAR</t>
  </si>
  <si>
    <t>Wardak</t>
  </si>
  <si>
    <t>AF-ZAB</t>
  </si>
  <si>
    <t>Zābul</t>
  </si>
  <si>
    <t>AL-01</t>
  </si>
  <si>
    <t>Berat</t>
  </si>
  <si>
    <t>county</t>
  </si>
  <si>
    <t>AL-09</t>
  </si>
  <si>
    <t>Dibër</t>
  </si>
  <si>
    <t>AL-02</t>
  </si>
  <si>
    <t>Durrës</t>
  </si>
  <si>
    <t>AL-03</t>
  </si>
  <si>
    <t>Elbasan</t>
  </si>
  <si>
    <t>AL-04</t>
  </si>
  <si>
    <t>Fier</t>
  </si>
  <si>
    <t>AL-05</t>
  </si>
  <si>
    <t>Gjirokastër</t>
  </si>
  <si>
    <t>AL-06</t>
  </si>
  <si>
    <t>Korçë</t>
  </si>
  <si>
    <t>AL-07</t>
  </si>
  <si>
    <t>Kukës</t>
  </si>
  <si>
    <t>AL-08</t>
  </si>
  <si>
    <t>Lezhë</t>
  </si>
  <si>
    <t>AL-10</t>
  </si>
  <si>
    <t>Shkodër</t>
  </si>
  <si>
    <t>AL-11</t>
  </si>
  <si>
    <t>Tiranë</t>
  </si>
  <si>
    <t>AL-12</t>
  </si>
  <si>
    <t>Vlorë</t>
  </si>
  <si>
    <t>DZ-01</t>
  </si>
  <si>
    <t>Adrar</t>
  </si>
  <si>
    <t>DZ-44</t>
  </si>
  <si>
    <t>Aïn Defla</t>
  </si>
  <si>
    <t>DZ-46</t>
  </si>
  <si>
    <t>Aïn Temouchent</t>
  </si>
  <si>
    <t>DZ-16</t>
  </si>
  <si>
    <t>Alger</t>
  </si>
  <si>
    <t>DZ-23</t>
  </si>
  <si>
    <t>Annaba</t>
  </si>
  <si>
    <t>DZ-05</t>
  </si>
  <si>
    <t>Batna</t>
  </si>
  <si>
    <t>DZ-08</t>
  </si>
  <si>
    <t>Béchar</t>
  </si>
  <si>
    <t>DZ-06</t>
  </si>
  <si>
    <t>Bejaïa</t>
  </si>
  <si>
    <t>DZ-07</t>
  </si>
  <si>
    <t>Biskra</t>
  </si>
  <si>
    <t>DZ-09</t>
  </si>
  <si>
    <t>Blida</t>
  </si>
  <si>
    <t>DZ-34</t>
  </si>
  <si>
    <t>Bordj Bou Arréridj</t>
  </si>
  <si>
    <t>DZ-10</t>
  </si>
  <si>
    <t>Bouira</t>
  </si>
  <si>
    <t>DZ-35</t>
  </si>
  <si>
    <t>Boumerdes</t>
  </si>
  <si>
    <t>DZ-02</t>
  </si>
  <si>
    <t>Chlef</t>
  </si>
  <si>
    <t>DZ-25</t>
  </si>
  <si>
    <t>Constantine</t>
  </si>
  <si>
    <t>DZ-17</t>
  </si>
  <si>
    <t>Djelfa</t>
  </si>
  <si>
    <t>DZ-32</t>
  </si>
  <si>
    <t>El Bayadh</t>
  </si>
  <si>
    <t>DZ-39</t>
  </si>
  <si>
    <t>El Oued</t>
  </si>
  <si>
    <t>DZ-36</t>
  </si>
  <si>
    <t>El Tarf</t>
  </si>
  <si>
    <t>DZ-47</t>
  </si>
  <si>
    <t>Ghardaïa</t>
  </si>
  <si>
    <t>DZ-24</t>
  </si>
  <si>
    <t>Guelma</t>
  </si>
  <si>
    <t>DZ-33</t>
  </si>
  <si>
    <t>Illizi</t>
  </si>
  <si>
    <t>DZ-18</t>
  </si>
  <si>
    <t>Jijel</t>
  </si>
  <si>
    <t>DZ-40</t>
  </si>
  <si>
    <t>Khenchela</t>
  </si>
  <si>
    <t>DZ-03</t>
  </si>
  <si>
    <t>Laghouat</t>
  </si>
  <si>
    <t>DZ-29</t>
  </si>
  <si>
    <t>Mascara</t>
  </si>
  <si>
    <t>DZ-26</t>
  </si>
  <si>
    <t>Médéa</t>
  </si>
  <si>
    <t>DZ-43</t>
  </si>
  <si>
    <t>Mila</t>
  </si>
  <si>
    <t>DZ-27</t>
  </si>
  <si>
    <t>Mostaganem</t>
  </si>
  <si>
    <t>DZ-28</t>
  </si>
  <si>
    <t>M’sila</t>
  </si>
  <si>
    <t>DZ-45</t>
  </si>
  <si>
    <t>Naama</t>
  </si>
  <si>
    <t>DZ-31</t>
  </si>
  <si>
    <t>Oran</t>
  </si>
  <si>
    <t>DZ-30</t>
  </si>
  <si>
    <t>Ouargla</t>
  </si>
  <si>
    <t>DZ-04</t>
  </si>
  <si>
    <t>Oum el Bouaghi</t>
  </si>
  <si>
    <t>DZ-48</t>
  </si>
  <si>
    <t>Relizane</t>
  </si>
  <si>
    <t>DZ-20</t>
  </si>
  <si>
    <t>Saïda</t>
  </si>
  <si>
    <t>DZ-19</t>
  </si>
  <si>
    <t>Sétif</t>
  </si>
  <si>
    <t>DZ-22</t>
  </si>
  <si>
    <t>Sidi Bel Abbès</t>
  </si>
  <si>
    <t>DZ-21</t>
  </si>
  <si>
    <t>Skikda</t>
  </si>
  <si>
    <t>DZ-41</t>
  </si>
  <si>
    <t>Souk Ahras</t>
  </si>
  <si>
    <t>DZ-11</t>
  </si>
  <si>
    <t>Tamanrasset</t>
  </si>
  <si>
    <t>DZ-12</t>
  </si>
  <si>
    <t>Tébessa</t>
  </si>
  <si>
    <t>DZ-14</t>
  </si>
  <si>
    <t>Tiaret</t>
  </si>
  <si>
    <t>DZ-37</t>
  </si>
  <si>
    <t>Tindouf</t>
  </si>
  <si>
    <t>DZ-42</t>
  </si>
  <si>
    <t>Tipaza</t>
  </si>
  <si>
    <t>DZ-38</t>
  </si>
  <si>
    <t>Tissemsilt</t>
  </si>
  <si>
    <t>DZ-15</t>
  </si>
  <si>
    <t>Tizi Ouzou</t>
  </si>
  <si>
    <t>DZ-13</t>
  </si>
  <si>
    <t>Tlemcen</t>
  </si>
  <si>
    <t>AD-07</t>
  </si>
  <si>
    <t>Andorra la Vella</t>
  </si>
  <si>
    <t>parish</t>
  </si>
  <si>
    <t>AD-02</t>
  </si>
  <si>
    <t>Canillo</t>
  </si>
  <si>
    <t>AD-03</t>
  </si>
  <si>
    <t>Encamp</t>
  </si>
  <si>
    <t>AD-08</t>
  </si>
  <si>
    <t>Escaldes-Engordany</t>
  </si>
  <si>
    <t>AD-04</t>
  </si>
  <si>
    <t>La Massana</t>
  </si>
  <si>
    <t>AD-05</t>
  </si>
  <si>
    <t>Ordino</t>
  </si>
  <si>
    <t>AD-06</t>
  </si>
  <si>
    <t>Sant Julià de Lòria</t>
  </si>
  <si>
    <t>AO-BGO</t>
  </si>
  <si>
    <t>Bengo</t>
  </si>
  <si>
    <t>AO-BGU</t>
  </si>
  <si>
    <t>Benguela</t>
  </si>
  <si>
    <t>AO-BIE</t>
  </si>
  <si>
    <t>Bié</t>
  </si>
  <si>
    <t>AO-CAB</t>
  </si>
  <si>
    <t>Cabinda</t>
  </si>
  <si>
    <t>AO-CNN</t>
  </si>
  <si>
    <t>Cunene</t>
  </si>
  <si>
    <t>AO-HUA</t>
  </si>
  <si>
    <t>Huambo</t>
  </si>
  <si>
    <t>AO-HUI</t>
  </si>
  <si>
    <t>Huíla</t>
  </si>
  <si>
    <t>AO-CCU</t>
  </si>
  <si>
    <t>AO-CNO</t>
  </si>
  <si>
    <t>AO-CUS</t>
  </si>
  <si>
    <t>AO-LUA</t>
  </si>
  <si>
    <t>Luanda</t>
  </si>
  <si>
    <t>AO-LNO</t>
  </si>
  <si>
    <t>AO-LSU</t>
  </si>
  <si>
    <t>AO-MAL</t>
  </si>
  <si>
    <t>Malanje</t>
  </si>
  <si>
    <t>AO-MOX</t>
  </si>
  <si>
    <t>Moxico</t>
  </si>
  <si>
    <t>AO-NAM</t>
  </si>
  <si>
    <t>Namibe</t>
  </si>
  <si>
    <t>AO-UIG</t>
  </si>
  <si>
    <t>Uíge</t>
  </si>
  <si>
    <t>AO-ZAI</t>
  </si>
  <si>
    <t>Zaire</t>
  </si>
  <si>
    <t>AG-10</t>
  </si>
  <si>
    <t>Barbuda</t>
  </si>
  <si>
    <t>dependency</t>
  </si>
  <si>
    <t>AG-11</t>
  </si>
  <si>
    <t>Redonda</t>
  </si>
  <si>
    <t>AG-03</t>
  </si>
  <si>
    <t>Saint George</t>
  </si>
  <si>
    <t>AG-04</t>
  </si>
  <si>
    <t>Saint John</t>
  </si>
  <si>
    <t>AG-05</t>
  </si>
  <si>
    <t>Saint Mary</t>
  </si>
  <si>
    <t>AG-06</t>
  </si>
  <si>
    <t>Saint Paul</t>
  </si>
  <si>
    <t>AG-07</t>
  </si>
  <si>
    <t>Saint Peter</t>
  </si>
  <si>
    <t>AG-08</t>
  </si>
  <si>
    <t>Saint Philip</t>
  </si>
  <si>
    <t>AR-B</t>
  </si>
  <si>
    <t>Buenos Aires</t>
  </si>
  <si>
    <t>AR-C</t>
  </si>
  <si>
    <t>Buenos Aires, Ciudad Autónoma de</t>
  </si>
  <si>
    <t>autonomous city</t>
  </si>
  <si>
    <t>AR-K</t>
  </si>
  <si>
    <t>Catamarca</t>
  </si>
  <si>
    <t>AR-H</t>
  </si>
  <si>
    <t>Chaco</t>
  </si>
  <si>
    <t>AR-U</t>
  </si>
  <si>
    <t>Chubut</t>
  </si>
  <si>
    <t>AR-X</t>
  </si>
  <si>
    <t>Córdoba</t>
  </si>
  <si>
    <t>AR-W</t>
  </si>
  <si>
    <t>Corrientes</t>
  </si>
  <si>
    <t>AR-E</t>
  </si>
  <si>
    <t>Entre Ríos</t>
  </si>
  <si>
    <t>AR-P</t>
  </si>
  <si>
    <t>Formosa</t>
  </si>
  <si>
    <t>AR-Y</t>
  </si>
  <si>
    <t>Jujuy</t>
  </si>
  <si>
    <t>AR-L</t>
  </si>
  <si>
    <t>La Pampa</t>
  </si>
  <si>
    <t>AR-F</t>
  </si>
  <si>
    <t>La Rioja</t>
  </si>
  <si>
    <t>AR-M</t>
  </si>
  <si>
    <t>Mendoza</t>
  </si>
  <si>
    <t>AR-N</t>
  </si>
  <si>
    <t>Misiones</t>
  </si>
  <si>
    <t>AR-Q</t>
  </si>
  <si>
    <t>Neuquén</t>
  </si>
  <si>
    <t>AR-R</t>
  </si>
  <si>
    <t>Río Negro</t>
  </si>
  <si>
    <t>AR-A</t>
  </si>
  <si>
    <t>Salta</t>
  </si>
  <si>
    <t>AR-J</t>
  </si>
  <si>
    <t>San Juan</t>
  </si>
  <si>
    <t>AR-D</t>
  </si>
  <si>
    <t>San Luis</t>
  </si>
  <si>
    <t>AR-Z</t>
  </si>
  <si>
    <t>Santa Cruz</t>
  </si>
  <si>
    <t>AR-S</t>
  </si>
  <si>
    <t>Santa Fe</t>
  </si>
  <si>
    <t>AR-G</t>
  </si>
  <si>
    <t>Santiago del Estero</t>
  </si>
  <si>
    <t>AR-V</t>
  </si>
  <si>
    <t>Tierra del Fuego, Antártida e Islas del Atlántico Sur</t>
  </si>
  <si>
    <t>AR-T</t>
  </si>
  <si>
    <t>Tucumán</t>
  </si>
  <si>
    <t>AM-AG</t>
  </si>
  <si>
    <t>Aragatsotn</t>
  </si>
  <si>
    <t>region</t>
  </si>
  <si>
    <t>AM-AR</t>
  </si>
  <si>
    <t>Ararat</t>
  </si>
  <si>
    <t>AM-AV</t>
  </si>
  <si>
    <t>Armavir</t>
  </si>
  <si>
    <t>AM-GR</t>
  </si>
  <si>
    <t>Geghark’unik’</t>
  </si>
  <si>
    <t>AM-KT</t>
  </si>
  <si>
    <t>Kotayk’</t>
  </si>
  <si>
    <t>AM-LO</t>
  </si>
  <si>
    <t>Lorri</t>
  </si>
  <si>
    <t>AM-SH</t>
  </si>
  <si>
    <t>Shirak</t>
  </si>
  <si>
    <t>AM-SU</t>
  </si>
  <si>
    <t>Syunik’</t>
  </si>
  <si>
    <t>AM-TV</t>
  </si>
  <si>
    <t>Tavush</t>
  </si>
  <si>
    <t>AM-VD</t>
  </si>
  <si>
    <t>Vayots’ Dzor</t>
  </si>
  <si>
    <t>AM-ER</t>
  </si>
  <si>
    <t>Yerevan</t>
  </si>
  <si>
    <t>city</t>
  </si>
  <si>
    <t>AU-ACT</t>
  </si>
  <si>
    <t>Australian Capital Territory</t>
  </si>
  <si>
    <t>territory</t>
  </si>
  <si>
    <t>AU-NSW</t>
  </si>
  <si>
    <t>New South Wales</t>
  </si>
  <si>
    <t>state</t>
  </si>
  <si>
    <t>AU-NT</t>
  </si>
  <si>
    <t>Northern Territory</t>
  </si>
  <si>
    <t>AU-QLD</t>
  </si>
  <si>
    <t>Queensland</t>
  </si>
  <si>
    <t>AU-SA</t>
  </si>
  <si>
    <t>South Australia</t>
  </si>
  <si>
    <t>AU-TAS</t>
  </si>
  <si>
    <t>Tasmania</t>
  </si>
  <si>
    <t>AU-VIC</t>
  </si>
  <si>
    <t>Victoria</t>
  </si>
  <si>
    <t>AU-WA</t>
  </si>
  <si>
    <t>Western Australia</t>
  </si>
  <si>
    <t>AT-1</t>
  </si>
  <si>
    <t>Burgenland</t>
  </si>
  <si>
    <t>AT-2</t>
  </si>
  <si>
    <t>Kärnten</t>
  </si>
  <si>
    <t>AT-3</t>
  </si>
  <si>
    <t>Niederösterreich</t>
  </si>
  <si>
    <t>AT-4</t>
  </si>
  <si>
    <t>Oberösterreich</t>
  </si>
  <si>
    <t>AT-5</t>
  </si>
  <si>
    <t>Salzburg</t>
  </si>
  <si>
    <t>AT-6</t>
  </si>
  <si>
    <t>Steiermark</t>
  </si>
  <si>
    <t>AT-7</t>
  </si>
  <si>
    <t>Tirol</t>
  </si>
  <si>
    <t>AT-8</t>
  </si>
  <si>
    <t>Vorarlberg</t>
  </si>
  <si>
    <t>AT-9</t>
  </si>
  <si>
    <t>Wien</t>
  </si>
  <si>
    <t>AZ-ABS</t>
  </si>
  <si>
    <t>Abşeron</t>
  </si>
  <si>
    <t>district</t>
  </si>
  <si>
    <t>AZ-AGC</t>
  </si>
  <si>
    <t>Ağcabədi</t>
  </si>
  <si>
    <t>AZ-AGM</t>
  </si>
  <si>
    <t>Ağdam</t>
  </si>
  <si>
    <t>AZ-AGS</t>
  </si>
  <si>
    <t>Ağdaş</t>
  </si>
  <si>
    <t>AZ-AGA</t>
  </si>
  <si>
    <t>Ağstafa</t>
  </si>
  <si>
    <t>AZ-AGU</t>
  </si>
  <si>
    <t>Ağsu</t>
  </si>
  <si>
    <t>AZ-AST</t>
  </si>
  <si>
    <t>Astara</t>
  </si>
  <si>
    <t>AZ-BA</t>
  </si>
  <si>
    <t>Bakı</t>
  </si>
  <si>
    <t>AZ-BAL</t>
  </si>
  <si>
    <t>Balakən</t>
  </si>
  <si>
    <t>AZ-BAR</t>
  </si>
  <si>
    <t>Bərdə</t>
  </si>
  <si>
    <t>AZ-BEY</t>
  </si>
  <si>
    <t>Beyləqan</t>
  </si>
  <si>
    <t>AZ-BIL</t>
  </si>
  <si>
    <t>Biləsuvar</t>
  </si>
  <si>
    <t>AZ-CAB</t>
  </si>
  <si>
    <t>Cəbrayıl</t>
  </si>
  <si>
    <t>AZ-CAL</t>
  </si>
  <si>
    <t>Cəlilabad</t>
  </si>
  <si>
    <t>AZ-DAS</t>
  </si>
  <si>
    <t>Daşkəsən</t>
  </si>
  <si>
    <t>AZ-FUZ</t>
  </si>
  <si>
    <t>Füzuli</t>
  </si>
  <si>
    <t>AZ-GAD</t>
  </si>
  <si>
    <t>Gədəbəy</t>
  </si>
  <si>
    <t>AZ-GA</t>
  </si>
  <si>
    <t>Gəncə</t>
  </si>
  <si>
    <t>AZ-GOR</t>
  </si>
  <si>
    <t>Goranboy</t>
  </si>
  <si>
    <t>AZ-GOY</t>
  </si>
  <si>
    <t>Göyçay</t>
  </si>
  <si>
    <t>AZ-GYG</t>
  </si>
  <si>
    <t>Göygöl</t>
  </si>
  <si>
    <t>AZ-HAC</t>
  </si>
  <si>
    <t>Hacıqabul</t>
  </si>
  <si>
    <t>AZ-IMI</t>
  </si>
  <si>
    <t>İmişli</t>
  </si>
  <si>
    <t>AZ-ISM</t>
  </si>
  <si>
    <t>İsmayıllı</t>
  </si>
  <si>
    <t>AZ-KAL</t>
  </si>
  <si>
    <t>Kəlbəcər</t>
  </si>
  <si>
    <t>AZ-KUR</t>
  </si>
  <si>
    <t>Kürdəmir</t>
  </si>
  <si>
    <t>AZ-LAC</t>
  </si>
  <si>
    <t>Laçın</t>
  </si>
  <si>
    <t>AZ-LA</t>
  </si>
  <si>
    <t>Lənkəran</t>
  </si>
  <si>
    <t>AZ-LAN</t>
  </si>
  <si>
    <t>AZ-LER</t>
  </si>
  <si>
    <t>Lerik</t>
  </si>
  <si>
    <t>AZ-MAS</t>
  </si>
  <si>
    <t>Masallı</t>
  </si>
  <si>
    <t>AZ-MI</t>
  </si>
  <si>
    <t>Mingəçevir</t>
  </si>
  <si>
    <t>AZ-NA</t>
  </si>
  <si>
    <t>Naftalan</t>
  </si>
  <si>
    <t>AZ-NX</t>
  </si>
  <si>
    <t>Naxçıvan</t>
  </si>
  <si>
    <t>autonomous republic</t>
  </si>
  <si>
    <t>AZ-BAB</t>
  </si>
  <si>
    <t xml:space="preserve">     Babək</t>
  </si>
  <si>
    <t>AZ-CUL</t>
  </si>
  <si>
    <t xml:space="preserve">     Culfa</t>
  </si>
  <si>
    <t>AZ-KAN</t>
  </si>
  <si>
    <t xml:space="preserve">     Kəngərli</t>
  </si>
  <si>
    <t>AZ-NV</t>
  </si>
  <si>
    <t xml:space="preserve">     Naxçıvan</t>
  </si>
  <si>
    <t>AZ-ORD</t>
  </si>
  <si>
    <t xml:space="preserve">     Ordubad</t>
  </si>
  <si>
    <t>AZ-SAH</t>
  </si>
  <si>
    <t xml:space="preserve">     Şahbuz</t>
  </si>
  <si>
    <t>AZ-SAD</t>
  </si>
  <si>
    <t xml:space="preserve">     Sədərək</t>
  </si>
  <si>
    <t>AZ-SAR</t>
  </si>
  <si>
    <t xml:space="preserve">     Şərur</t>
  </si>
  <si>
    <t>AZ-NEF</t>
  </si>
  <si>
    <t>Neftçala</t>
  </si>
  <si>
    <t>AZ-OGU</t>
  </si>
  <si>
    <t>Oğuz</t>
  </si>
  <si>
    <t>AZ-QAB</t>
  </si>
  <si>
    <t>Qəbələ</t>
  </si>
  <si>
    <t>AZ-QAX</t>
  </si>
  <si>
    <t>Qax</t>
  </si>
  <si>
    <t>AZ-QAZ</t>
  </si>
  <si>
    <t>Qazax</t>
  </si>
  <si>
    <t>AZ-QOB</t>
  </si>
  <si>
    <t>Qobustan</t>
  </si>
  <si>
    <t>AZ-QBA</t>
  </si>
  <si>
    <t>Quba</t>
  </si>
  <si>
    <t>AZ-QBI</t>
  </si>
  <si>
    <t>Qubadlı</t>
  </si>
  <si>
    <t>AZ-QUS</t>
  </si>
  <si>
    <t>Qusar</t>
  </si>
  <si>
    <t>AZ-SAT</t>
  </si>
  <si>
    <t>Saatlı</t>
  </si>
  <si>
    <t>AZ-SAB</t>
  </si>
  <si>
    <t>Sabirabad</t>
  </si>
  <si>
    <t>AZ-SBN</t>
  </si>
  <si>
    <t>Şabran</t>
  </si>
  <si>
    <t>AZ-SA</t>
  </si>
  <si>
    <t>Şəki</t>
  </si>
  <si>
    <t>AZ-SAK</t>
  </si>
  <si>
    <t>AZ-SAL</t>
  </si>
  <si>
    <t>Salyan</t>
  </si>
  <si>
    <t>AZ-SMI</t>
  </si>
  <si>
    <t>Şamaxı</t>
  </si>
  <si>
    <t>AZ-SKR</t>
  </si>
  <si>
    <t>Şəmkir</t>
  </si>
  <si>
    <t>AZ-SMX</t>
  </si>
  <si>
    <t>Samux</t>
  </si>
  <si>
    <t>AZ-SR</t>
  </si>
  <si>
    <t>Şirvan</t>
  </si>
  <si>
    <t>AZ-SIY</t>
  </si>
  <si>
    <t>Siyəzən</t>
  </si>
  <si>
    <t>AZ-SM</t>
  </si>
  <si>
    <t>Sumqayıt</t>
  </si>
  <si>
    <t>AZ-SUS</t>
  </si>
  <si>
    <t>Şuşa</t>
  </si>
  <si>
    <t>AZ-TAR</t>
  </si>
  <si>
    <t>Tərtər</t>
  </si>
  <si>
    <t>AZ-TOV</t>
  </si>
  <si>
    <t>Tovuz</t>
  </si>
  <si>
    <t>AZ-UCA</t>
  </si>
  <si>
    <t>Ucar</t>
  </si>
  <si>
    <t>AZ-XAC</t>
  </si>
  <si>
    <t>Xaçmaz</t>
  </si>
  <si>
    <t>AZ-XA</t>
  </si>
  <si>
    <t>Xankəndi</t>
  </si>
  <si>
    <t>AZ-XIZ</t>
  </si>
  <si>
    <t>Xızı</t>
  </si>
  <si>
    <t>AZ-XCI</t>
  </si>
  <si>
    <t>Xocalı</t>
  </si>
  <si>
    <t>AZ-XVD</t>
  </si>
  <si>
    <t>Xocavənd</t>
  </si>
  <si>
    <t>AZ-YAR</t>
  </si>
  <si>
    <t>Yardımlı</t>
  </si>
  <si>
    <t>AZ-YE</t>
  </si>
  <si>
    <t>Yevlax</t>
  </si>
  <si>
    <t>AZ-YEV</t>
  </si>
  <si>
    <t>AZ-ZAN</t>
  </si>
  <si>
    <t>Zəngilan</t>
  </si>
  <si>
    <t>AZ-ZAQ</t>
  </si>
  <si>
    <t>Zaqatala</t>
  </si>
  <si>
    <t>AZ-ZAR</t>
  </si>
  <si>
    <t>Zərdab</t>
  </si>
  <si>
    <t>BS-AK</t>
  </si>
  <si>
    <t>Acklins</t>
  </si>
  <si>
    <t>BS-BY</t>
  </si>
  <si>
    <t>Berry Islands</t>
  </si>
  <si>
    <t>BS-BI</t>
  </si>
  <si>
    <t>Bimini</t>
  </si>
  <si>
    <t>BS-BP</t>
  </si>
  <si>
    <t>Black Point</t>
  </si>
  <si>
    <t>BS-CI</t>
  </si>
  <si>
    <t>Cat Island</t>
  </si>
  <si>
    <t>BS-CO</t>
  </si>
  <si>
    <t>Central Abaco</t>
  </si>
  <si>
    <t>BS-CS</t>
  </si>
  <si>
    <t>Central Andros</t>
  </si>
  <si>
    <t>BS-CE</t>
  </si>
  <si>
    <t>Central Eleuthera</t>
  </si>
  <si>
    <t>BS-FP</t>
  </si>
  <si>
    <t>City of Freeport</t>
  </si>
  <si>
    <t>BS-CK</t>
  </si>
  <si>
    <t>Crooked Island and Long Cay</t>
  </si>
  <si>
    <t>BS-EG</t>
  </si>
  <si>
    <t>East Grand Bahama</t>
  </si>
  <si>
    <t>BS-EX</t>
  </si>
  <si>
    <t>Exuma</t>
  </si>
  <si>
    <t>BS-GC</t>
  </si>
  <si>
    <t>Grand Cay</t>
  </si>
  <si>
    <t>BS-HI</t>
  </si>
  <si>
    <t>Harbour Island</t>
  </si>
  <si>
    <t>BS-HT</t>
  </si>
  <si>
    <t>Hope Town</t>
  </si>
  <si>
    <t>BS-IN</t>
  </si>
  <si>
    <t>Inagua</t>
  </si>
  <si>
    <t>BS-LI</t>
  </si>
  <si>
    <t>Long Island</t>
  </si>
  <si>
    <t>BS-MC</t>
  </si>
  <si>
    <t>Mangrove Cay</t>
  </si>
  <si>
    <t>BS-MG</t>
  </si>
  <si>
    <t>Mayaguana</t>
  </si>
  <si>
    <t>BS-MI</t>
  </si>
  <si>
    <t>Moore’s Island</t>
  </si>
  <si>
    <t>BS-NP</t>
  </si>
  <si>
    <t>New Providence</t>
  </si>
  <si>
    <t>island</t>
  </si>
  <si>
    <t>BS-NO</t>
  </si>
  <si>
    <t>North Abaco</t>
  </si>
  <si>
    <t>BS-NS</t>
  </si>
  <si>
    <t>North Andros</t>
  </si>
  <si>
    <t>BS-NE</t>
  </si>
  <si>
    <t>North Eleuthera</t>
  </si>
  <si>
    <t>BS-RI</t>
  </si>
  <si>
    <t>Ragged Island</t>
  </si>
  <si>
    <t>BS-RC</t>
  </si>
  <si>
    <t>Rum Cay</t>
  </si>
  <si>
    <t>BS-SS</t>
  </si>
  <si>
    <t>San Salvador</t>
  </si>
  <si>
    <t>BS-SO</t>
  </si>
  <si>
    <t>South Abaco</t>
  </si>
  <si>
    <t>BS-SA</t>
  </si>
  <si>
    <t>South Andros</t>
  </si>
  <si>
    <t>BS-SE</t>
  </si>
  <si>
    <t>South Eleuthera</t>
  </si>
  <si>
    <t>BS-SW</t>
  </si>
  <si>
    <t>Spanish Wells</t>
  </si>
  <si>
    <t>BS-WG</t>
  </si>
  <si>
    <t>West Grand Bahama</t>
  </si>
  <si>
    <t>BH-13</t>
  </si>
  <si>
    <t>Al ‘Āşimah</t>
  </si>
  <si>
    <t>governorate</t>
  </si>
  <si>
    <t>BH-14</t>
  </si>
  <si>
    <t>Al Janūbīyah</t>
  </si>
  <si>
    <t>BH-15</t>
  </si>
  <si>
    <t>Al Muḩarraq</t>
  </si>
  <si>
    <t>BH-17</t>
  </si>
  <si>
    <t>Ash Shamālīyah</t>
  </si>
  <si>
    <t>BD-A</t>
  </si>
  <si>
    <t>division</t>
  </si>
  <si>
    <t>BD-02</t>
  </si>
  <si>
    <t xml:space="preserve">     Barguna</t>
  </si>
  <si>
    <t>BD-06</t>
  </si>
  <si>
    <t>BD-07</t>
  </si>
  <si>
    <t xml:space="preserve">     Bhola</t>
  </si>
  <si>
    <t>BD-25</t>
  </si>
  <si>
    <t xml:space="preserve">     Jhālakāti</t>
  </si>
  <si>
    <t>BD-51</t>
  </si>
  <si>
    <t xml:space="preserve">     Patuākhāli</t>
  </si>
  <si>
    <t>BD-50</t>
  </si>
  <si>
    <t xml:space="preserve">     Pirojpur</t>
  </si>
  <si>
    <t>BD-B</t>
  </si>
  <si>
    <t>BD-01</t>
  </si>
  <si>
    <t xml:space="preserve">     Bandarban</t>
  </si>
  <si>
    <t>BD-04</t>
  </si>
  <si>
    <t xml:space="preserve">     Brāhmanbāria</t>
  </si>
  <si>
    <t>BD-09</t>
  </si>
  <si>
    <t xml:space="preserve">     Chāndpur</t>
  </si>
  <si>
    <t>BD-10</t>
  </si>
  <si>
    <t>BD-08</t>
  </si>
  <si>
    <t>BD-11</t>
  </si>
  <si>
    <t xml:space="preserve">     Cox’s Bāzār</t>
  </si>
  <si>
    <t>BD-16</t>
  </si>
  <si>
    <t xml:space="preserve">     Feni</t>
  </si>
  <si>
    <t>BD-29</t>
  </si>
  <si>
    <t xml:space="preserve">     Khagrāchari</t>
  </si>
  <si>
    <t>BD-31</t>
  </si>
  <si>
    <t xml:space="preserve">     Lakshmipur</t>
  </si>
  <si>
    <t>BD-47</t>
  </si>
  <si>
    <t xml:space="preserve">     Noākhāli</t>
  </si>
  <si>
    <t>BD-56</t>
  </si>
  <si>
    <t xml:space="preserve">     Rangamati</t>
  </si>
  <si>
    <t>BD-C</t>
  </si>
  <si>
    <t>Dhaka</t>
  </si>
  <si>
    <t>BD-13</t>
  </si>
  <si>
    <t xml:space="preserve">     Dhaka</t>
  </si>
  <si>
    <t>BD-15</t>
  </si>
  <si>
    <t xml:space="preserve">     Farīdpur</t>
  </si>
  <si>
    <t>BD-18</t>
  </si>
  <si>
    <t xml:space="preserve">     Gāzipur</t>
  </si>
  <si>
    <t>BD-17</t>
  </si>
  <si>
    <t xml:space="preserve">     Gopālganj</t>
  </si>
  <si>
    <t>BD-26</t>
  </si>
  <si>
    <t xml:space="preserve">     Kishorganj</t>
  </si>
  <si>
    <t>BD-36</t>
  </si>
  <si>
    <t xml:space="preserve">     Mādārīpur</t>
  </si>
  <si>
    <t>BD-33</t>
  </si>
  <si>
    <t xml:space="preserve">     Mānikganj</t>
  </si>
  <si>
    <t>BD-35</t>
  </si>
  <si>
    <t xml:space="preserve">     Munshiganj</t>
  </si>
  <si>
    <t>BD-40</t>
  </si>
  <si>
    <t xml:space="preserve">     Nārāyanganj</t>
  </si>
  <si>
    <t>BD-42</t>
  </si>
  <si>
    <t xml:space="preserve">     Narsingdi</t>
  </si>
  <si>
    <t>BD-53</t>
  </si>
  <si>
    <t xml:space="preserve">     Rājbāri</t>
  </si>
  <si>
    <t>BD-62</t>
  </si>
  <si>
    <t xml:space="preserve">     Shariyatpur</t>
  </si>
  <si>
    <t>BD-63</t>
  </si>
  <si>
    <t xml:space="preserve">     Tangail</t>
  </si>
  <si>
    <t>BD-D</t>
  </si>
  <si>
    <t>Khulna</t>
  </si>
  <si>
    <t>BD-05</t>
  </si>
  <si>
    <t xml:space="preserve">     Bāgerhāt</t>
  </si>
  <si>
    <t>BD-12</t>
  </si>
  <si>
    <t xml:space="preserve">     Chuādānga</t>
  </si>
  <si>
    <t>BD-22</t>
  </si>
  <si>
    <t>BD-23</t>
  </si>
  <si>
    <t xml:space="preserve">     Jhenaidah</t>
  </si>
  <si>
    <t>BD-27</t>
  </si>
  <si>
    <t xml:space="preserve">     Khulna</t>
  </si>
  <si>
    <t>BD-30</t>
  </si>
  <si>
    <t xml:space="preserve">     Kushtia</t>
  </si>
  <si>
    <t>BD-37</t>
  </si>
  <si>
    <t xml:space="preserve">     Māgura</t>
  </si>
  <si>
    <t>BD-39</t>
  </si>
  <si>
    <t xml:space="preserve">     Meherpur</t>
  </si>
  <si>
    <t>BD-43</t>
  </si>
  <si>
    <t xml:space="preserve">     Narail</t>
  </si>
  <si>
    <t>BD-58</t>
  </si>
  <si>
    <t xml:space="preserve">     Sātkhira</t>
  </si>
  <si>
    <t>BD-H</t>
  </si>
  <si>
    <t>Mymensingh</t>
  </si>
  <si>
    <t>BD-21</t>
  </si>
  <si>
    <t xml:space="preserve">     Jamālpur</t>
  </si>
  <si>
    <t>BD-34</t>
  </si>
  <si>
    <t xml:space="preserve">     Mymensingh</t>
  </si>
  <si>
    <t>BD-41</t>
  </si>
  <si>
    <t xml:space="preserve">     Netrakona</t>
  </si>
  <si>
    <t>BD-57</t>
  </si>
  <si>
    <t xml:space="preserve">     Sherpur</t>
  </si>
  <si>
    <t>BD-E</t>
  </si>
  <si>
    <t>Rājshāhi</t>
  </si>
  <si>
    <t>BD-03</t>
  </si>
  <si>
    <t>BD-45</t>
  </si>
  <si>
    <t xml:space="preserve">     Chapai Nawābganj</t>
  </si>
  <si>
    <t>BD-24</t>
  </si>
  <si>
    <t xml:space="preserve">     Jaipurhāt</t>
  </si>
  <si>
    <t>BD-48</t>
  </si>
  <si>
    <t xml:space="preserve">     Naogaon</t>
  </si>
  <si>
    <t>BD-44</t>
  </si>
  <si>
    <t xml:space="preserve">     Nator</t>
  </si>
  <si>
    <t>BD-49</t>
  </si>
  <si>
    <t xml:space="preserve">     Pābna</t>
  </si>
  <si>
    <t>BD-54</t>
  </si>
  <si>
    <t xml:space="preserve">     Rājshāhi</t>
  </si>
  <si>
    <t>BD-59</t>
  </si>
  <si>
    <t xml:space="preserve">     Sirājganj</t>
  </si>
  <si>
    <t>BD-F</t>
  </si>
  <si>
    <t>Rangpur</t>
  </si>
  <si>
    <t>BD-14</t>
  </si>
  <si>
    <t xml:space="preserve">     Dinājpur</t>
  </si>
  <si>
    <t>BD-19</t>
  </si>
  <si>
    <t xml:space="preserve">     Gaibandha</t>
  </si>
  <si>
    <t>BD-28</t>
  </si>
  <si>
    <t xml:space="preserve">     Kurīgrām</t>
  </si>
  <si>
    <t>BD-32</t>
  </si>
  <si>
    <t xml:space="preserve">     Lālmonirhāt</t>
  </si>
  <si>
    <t>BD-46</t>
  </si>
  <si>
    <t xml:space="preserve">     Nilphāmāri</t>
  </si>
  <si>
    <t>BD-52</t>
  </si>
  <si>
    <t xml:space="preserve">     Panchāgarh</t>
  </si>
  <si>
    <t>BD-55</t>
  </si>
  <si>
    <t xml:space="preserve">     Rangpur</t>
  </si>
  <si>
    <t>BD-64</t>
  </si>
  <si>
    <t xml:space="preserve">     Thākurgaon</t>
  </si>
  <si>
    <t>BD-G</t>
  </si>
  <si>
    <t>Sylhet</t>
  </si>
  <si>
    <t>BD-20</t>
  </si>
  <si>
    <t xml:space="preserve">     Habiganj</t>
  </si>
  <si>
    <t>BD-38</t>
  </si>
  <si>
    <t xml:space="preserve">     Moulvibāzār</t>
  </si>
  <si>
    <t>BD-61</t>
  </si>
  <si>
    <t xml:space="preserve">     Sunāmganj</t>
  </si>
  <si>
    <t>BD-60</t>
  </si>
  <si>
    <t xml:space="preserve">     Sylhet</t>
  </si>
  <si>
    <t>BB-01</t>
  </si>
  <si>
    <t>Christ Church</t>
  </si>
  <si>
    <t>BB-02</t>
  </si>
  <si>
    <t>Saint Andrew</t>
  </si>
  <si>
    <t>BB-03</t>
  </si>
  <si>
    <t>BB-04</t>
  </si>
  <si>
    <t>Saint James</t>
  </si>
  <si>
    <t>BB-05</t>
  </si>
  <si>
    <t>BB-06</t>
  </si>
  <si>
    <t>Saint Joseph</t>
  </si>
  <si>
    <t>BB-07</t>
  </si>
  <si>
    <t>Saint Lucy</t>
  </si>
  <si>
    <t>BB-08</t>
  </si>
  <si>
    <t>Saint Michael</t>
  </si>
  <si>
    <t>BB-09</t>
  </si>
  <si>
    <t>BB-10</t>
  </si>
  <si>
    <t>BB-11</t>
  </si>
  <si>
    <t>Saint Thomas</t>
  </si>
  <si>
    <t>BY-BR</t>
  </si>
  <si>
    <t>Brestskaya Voblasts’</t>
  </si>
  <si>
    <t>BY-HO</t>
  </si>
  <si>
    <t>Homyel’skaya Voblasts’</t>
  </si>
  <si>
    <t>BY-HR</t>
  </si>
  <si>
    <t>Hrodzyenskaya Voblasts’</t>
  </si>
  <si>
    <t>BY-MA</t>
  </si>
  <si>
    <t>Mahilyowskaya Voblasts’</t>
  </si>
  <si>
    <t>BY-HM</t>
  </si>
  <si>
    <t>Minsk</t>
  </si>
  <si>
    <t>BY-MI</t>
  </si>
  <si>
    <t>Minskaya Voblasts’</t>
  </si>
  <si>
    <t>BY-VI</t>
  </si>
  <si>
    <t>Vitsyebskaya Voblasts’</t>
  </si>
  <si>
    <t>BE-BRU</t>
  </si>
  <si>
    <t>Brussels-Capital Region</t>
  </si>
  <si>
    <t>BE-VLG</t>
  </si>
  <si>
    <t>Flanders</t>
  </si>
  <si>
    <t>BE-VAN</t>
  </si>
  <si>
    <t xml:space="preserve">     Antwerpen</t>
  </si>
  <si>
    <t>BE-VLI</t>
  </si>
  <si>
    <t xml:space="preserve">     Limburg</t>
  </si>
  <si>
    <t>BE-VOV</t>
  </si>
  <si>
    <t xml:space="preserve">     Oost-Vlaanderen</t>
  </si>
  <si>
    <t>BE-VBR</t>
  </si>
  <si>
    <t xml:space="preserve">     Vlaams Brabant</t>
  </si>
  <si>
    <t>BE-VWV</t>
  </si>
  <si>
    <t xml:space="preserve">     West-Vlaanderen</t>
  </si>
  <si>
    <t>BE-WAL</t>
  </si>
  <si>
    <t>Wallonia</t>
  </si>
  <si>
    <t>BE-WBR</t>
  </si>
  <si>
    <t xml:space="preserve">     Brabant Wallon</t>
  </si>
  <si>
    <t>BE-WHT</t>
  </si>
  <si>
    <t xml:space="preserve">     Hainaut</t>
  </si>
  <si>
    <t>BE-WLG</t>
  </si>
  <si>
    <t xml:space="preserve">     Liège</t>
  </si>
  <si>
    <t>BE-WLX</t>
  </si>
  <si>
    <t xml:space="preserve">     Luxembourg</t>
  </si>
  <si>
    <t>BE-WNA</t>
  </si>
  <si>
    <t xml:space="preserve">     Namur</t>
  </si>
  <si>
    <t>BZ-BZ</t>
  </si>
  <si>
    <t>BZ-CY</t>
  </si>
  <si>
    <t>Cayo</t>
  </si>
  <si>
    <t>BZ-CZL</t>
  </si>
  <si>
    <t>Corozal</t>
  </si>
  <si>
    <t>BZ-OW</t>
  </si>
  <si>
    <t>Orange Walk</t>
  </si>
  <si>
    <t>BZ-SC</t>
  </si>
  <si>
    <t>Stann Creek</t>
  </si>
  <si>
    <t>BZ-TOL</t>
  </si>
  <si>
    <t>Toledo</t>
  </si>
  <si>
    <t>BJ-AL</t>
  </si>
  <si>
    <t>Alibori</t>
  </si>
  <si>
    <t>department</t>
  </si>
  <si>
    <t>BJ-AK</t>
  </si>
  <si>
    <t>Atacora</t>
  </si>
  <si>
    <t>BJ-AQ</t>
  </si>
  <si>
    <t>Atlantique</t>
  </si>
  <si>
    <t>BJ-BO</t>
  </si>
  <si>
    <t>Borgou</t>
  </si>
  <si>
    <t>BJ-CO</t>
  </si>
  <si>
    <t>Collines</t>
  </si>
  <si>
    <t>BJ-KO</t>
  </si>
  <si>
    <t>Couffo</t>
  </si>
  <si>
    <t>BJ-DO</t>
  </si>
  <si>
    <t>Donga</t>
  </si>
  <si>
    <t>BJ-LI</t>
  </si>
  <si>
    <t>Littoral</t>
  </si>
  <si>
    <t>BJ-MO</t>
  </si>
  <si>
    <t>Mono</t>
  </si>
  <si>
    <t>BJ-OU</t>
  </si>
  <si>
    <t>Ouémé</t>
  </si>
  <si>
    <t>BJ-PL</t>
  </si>
  <si>
    <t>Plateau</t>
  </si>
  <si>
    <t>BJ-ZO</t>
  </si>
  <si>
    <t>Zou</t>
  </si>
  <si>
    <t>BM-01</t>
  </si>
  <si>
    <t>Devonshire</t>
  </si>
  <si>
    <t>BM-03</t>
  </si>
  <si>
    <t>Hamilton</t>
  </si>
  <si>
    <t>municipality</t>
  </si>
  <si>
    <t>BM-02</t>
  </si>
  <si>
    <t>BM-04</t>
  </si>
  <si>
    <t>Paget</t>
  </si>
  <si>
    <t>BM-05</t>
  </si>
  <si>
    <t>Pembroke</t>
  </si>
  <si>
    <t>BM-06</t>
  </si>
  <si>
    <t>BM-07</t>
  </si>
  <si>
    <t>Saint George’s</t>
  </si>
  <si>
    <t>BM-08</t>
  </si>
  <si>
    <t>Sandys</t>
  </si>
  <si>
    <t>BM-09</t>
  </si>
  <si>
    <t>Smith’s</t>
  </si>
  <si>
    <t>BM-10</t>
  </si>
  <si>
    <t>Southampton</t>
  </si>
  <si>
    <t>BM-11</t>
  </si>
  <si>
    <t>Warwick</t>
  </si>
  <si>
    <t>BT-33</t>
  </si>
  <si>
    <t>Bumthang</t>
  </si>
  <si>
    <t>BT-12</t>
  </si>
  <si>
    <t>Chhukha</t>
  </si>
  <si>
    <t>BT-22</t>
  </si>
  <si>
    <t>Dagana</t>
  </si>
  <si>
    <t>BT-GA</t>
  </si>
  <si>
    <t>Gasa</t>
  </si>
  <si>
    <t>BT-13</t>
  </si>
  <si>
    <t>Haa</t>
  </si>
  <si>
    <t>BT-44</t>
  </si>
  <si>
    <t>Lhuentse</t>
  </si>
  <si>
    <t>BT-42</t>
  </si>
  <si>
    <t>Mongar</t>
  </si>
  <si>
    <t>BT-11</t>
  </si>
  <si>
    <t>Paro</t>
  </si>
  <si>
    <t>BT-43</t>
  </si>
  <si>
    <t>Pemagatshel</t>
  </si>
  <si>
    <t>BT-23</t>
  </si>
  <si>
    <t>Punakha</t>
  </si>
  <si>
    <t>BT-45</t>
  </si>
  <si>
    <t>Samdrup Jongkhar</t>
  </si>
  <si>
    <t>BT-14</t>
  </si>
  <si>
    <t>Samtse</t>
  </si>
  <si>
    <t>BT-31</t>
  </si>
  <si>
    <t>Sarpang</t>
  </si>
  <si>
    <t>BT-15</t>
  </si>
  <si>
    <t>Thimphu</t>
  </si>
  <si>
    <t>BT-41</t>
  </si>
  <si>
    <t>Trashigang</t>
  </si>
  <si>
    <t>BT-TY</t>
  </si>
  <si>
    <t>Trashi Yangtse</t>
  </si>
  <si>
    <t>BT-32</t>
  </si>
  <si>
    <t>Trongsa</t>
  </si>
  <si>
    <t>BT-21</t>
  </si>
  <si>
    <t>Tsirang</t>
  </si>
  <si>
    <t>BT-24</t>
  </si>
  <si>
    <t>Wangdue Phodrang</t>
  </si>
  <si>
    <t>BT-34</t>
  </si>
  <si>
    <t>Zhemgang</t>
  </si>
  <si>
    <t>BO-H</t>
  </si>
  <si>
    <t>Chuquisaca</t>
  </si>
  <si>
    <t>BO-C</t>
  </si>
  <si>
    <t>Cochabamba</t>
  </si>
  <si>
    <t>BO-B</t>
  </si>
  <si>
    <t>El Beni</t>
  </si>
  <si>
    <t>BO-L</t>
  </si>
  <si>
    <t>La Paz</t>
  </si>
  <si>
    <t>BO-O</t>
  </si>
  <si>
    <t>Oruro</t>
  </si>
  <si>
    <t>BO-N</t>
  </si>
  <si>
    <t>Pando</t>
  </si>
  <si>
    <t>BO-P</t>
  </si>
  <si>
    <t>Potosí</t>
  </si>
  <si>
    <t>BO-S</t>
  </si>
  <si>
    <t>BO-T</t>
  </si>
  <si>
    <t>Tarija</t>
  </si>
  <si>
    <t>BQ-BO</t>
  </si>
  <si>
    <t>Bonaire</t>
  </si>
  <si>
    <t>special municipality</t>
  </si>
  <si>
    <t>BQ-SA</t>
  </si>
  <si>
    <t>Saba</t>
  </si>
  <si>
    <t>BQ-SE</t>
  </si>
  <si>
    <t>Sint Eustatius</t>
  </si>
  <si>
    <t>BA-BIH</t>
  </si>
  <si>
    <t>Bosnia and Herzegovina, Federation of</t>
  </si>
  <si>
    <t>federation</t>
  </si>
  <si>
    <t>BA-BRC</t>
  </si>
  <si>
    <t>Brcko District</t>
  </si>
  <si>
    <t>BA-SRP</t>
  </si>
  <si>
    <t>Srpska, Republika</t>
  </si>
  <si>
    <t>republic</t>
  </si>
  <si>
    <t>BW-CE</t>
  </si>
  <si>
    <t>Central</t>
  </si>
  <si>
    <t>BW-CH</t>
  </si>
  <si>
    <t>Chobe</t>
  </si>
  <si>
    <t>BW-FR</t>
  </si>
  <si>
    <t>Francistown</t>
  </si>
  <si>
    <t>BW-GA</t>
  </si>
  <si>
    <t>Gaborone</t>
  </si>
  <si>
    <t>BW-GH</t>
  </si>
  <si>
    <t>Ghanzi</t>
  </si>
  <si>
    <t>BW-JW</t>
  </si>
  <si>
    <t>Jwaneng</t>
  </si>
  <si>
    <t>town</t>
  </si>
  <si>
    <t>BW-KG</t>
  </si>
  <si>
    <t>Kgalagadi</t>
  </si>
  <si>
    <t>BW-KL</t>
  </si>
  <si>
    <t>Kgatleng</t>
  </si>
  <si>
    <t>BW-KW</t>
  </si>
  <si>
    <t>Kweneng</t>
  </si>
  <si>
    <t>BW-LO</t>
  </si>
  <si>
    <t>Lobatse</t>
  </si>
  <si>
    <t>BW-NE</t>
  </si>
  <si>
    <t>North East</t>
  </si>
  <si>
    <t>BW-NW</t>
  </si>
  <si>
    <t>North West</t>
  </si>
  <si>
    <t>BW-SP</t>
  </si>
  <si>
    <t>Selibe Phikwe</t>
  </si>
  <si>
    <t>BW-SE</t>
  </si>
  <si>
    <t>South East</t>
  </si>
  <si>
    <t>BW-SO</t>
  </si>
  <si>
    <t>Southern</t>
  </si>
  <si>
    <t>BW-ST</t>
  </si>
  <si>
    <t>Sowa Town</t>
  </si>
  <si>
    <t>BR-AC</t>
  </si>
  <si>
    <t>Acre</t>
  </si>
  <si>
    <t>BR-AL</t>
  </si>
  <si>
    <t>Alagoas</t>
  </si>
  <si>
    <t>BR-AP</t>
  </si>
  <si>
    <t>Amapá</t>
  </si>
  <si>
    <t>BR-AM</t>
  </si>
  <si>
    <t>Amazonas</t>
  </si>
  <si>
    <t>BR-BA</t>
  </si>
  <si>
    <t>Bahia</t>
  </si>
  <si>
    <t>BR-CE</t>
  </si>
  <si>
    <t>Ceará</t>
  </si>
  <si>
    <t>BR-DF</t>
  </si>
  <si>
    <t>Distrito Federal</t>
  </si>
  <si>
    <t>federal district</t>
  </si>
  <si>
    <t>BR-ES</t>
  </si>
  <si>
    <t>Espírito Santo</t>
  </si>
  <si>
    <t>BR-GO</t>
  </si>
  <si>
    <t>Goiás</t>
  </si>
  <si>
    <t>BR-MA</t>
  </si>
  <si>
    <t>Maranhão</t>
  </si>
  <si>
    <t>BR-MT</t>
  </si>
  <si>
    <t>Mato Grosso</t>
  </si>
  <si>
    <t>BR-MS</t>
  </si>
  <si>
    <t>Mato Grosso do Sul</t>
  </si>
  <si>
    <t>BR-MG</t>
  </si>
  <si>
    <t>Minas Gerais</t>
  </si>
  <si>
    <t>BR-PA</t>
  </si>
  <si>
    <t>Pará</t>
  </si>
  <si>
    <t>BR-PB</t>
  </si>
  <si>
    <t>Paraíba</t>
  </si>
  <si>
    <t>BR-PR</t>
  </si>
  <si>
    <t>Paraná</t>
  </si>
  <si>
    <t>BR-PE</t>
  </si>
  <si>
    <t>Pernambuco</t>
  </si>
  <si>
    <t>BR-PI</t>
  </si>
  <si>
    <t>Piauí</t>
  </si>
  <si>
    <t>BR-RJ</t>
  </si>
  <si>
    <t>Rio de Janeiro</t>
  </si>
  <si>
    <t>BR-RN</t>
  </si>
  <si>
    <t>Rio Grande do Norte</t>
  </si>
  <si>
    <t>BR-RS</t>
  </si>
  <si>
    <t>Rio Grande do Sul</t>
  </si>
  <si>
    <t>BR-RO</t>
  </si>
  <si>
    <t>Rondônia</t>
  </si>
  <si>
    <t>BR-RR</t>
  </si>
  <si>
    <t>Roraima</t>
  </si>
  <si>
    <t>BR-SC</t>
  </si>
  <si>
    <t>Santa Catarina</t>
  </si>
  <si>
    <t>BR-SP</t>
  </si>
  <si>
    <t>São Paulo</t>
  </si>
  <si>
    <t>BR-SE</t>
  </si>
  <si>
    <t>Sergipe</t>
  </si>
  <si>
    <t>BR-TO</t>
  </si>
  <si>
    <t>Tocantins</t>
  </si>
  <si>
    <t>BN-BE</t>
  </si>
  <si>
    <t>Belait</t>
  </si>
  <si>
    <t>BN-BM</t>
  </si>
  <si>
    <t>Brunei dan Muara</t>
  </si>
  <si>
    <t>BN-TE</t>
  </si>
  <si>
    <t>Temburong</t>
  </si>
  <si>
    <t>BN-TU</t>
  </si>
  <si>
    <t>Tutong</t>
  </si>
  <si>
    <t>BG-01</t>
  </si>
  <si>
    <t>Blagoevgrad</t>
  </si>
  <si>
    <t>BG-02</t>
  </si>
  <si>
    <t>Burgas</t>
  </si>
  <si>
    <t>BG-08</t>
  </si>
  <si>
    <t>Dobrich</t>
  </si>
  <si>
    <t>BG-07</t>
  </si>
  <si>
    <t>Gabrovo</t>
  </si>
  <si>
    <t>BG-26</t>
  </si>
  <si>
    <t>Haskovo</t>
  </si>
  <si>
    <t>BG-09</t>
  </si>
  <si>
    <t>Kardzhali</t>
  </si>
  <si>
    <t>BG-10</t>
  </si>
  <si>
    <t>Kyustendil</t>
  </si>
  <si>
    <t>BG-11</t>
  </si>
  <si>
    <t>Lovech</t>
  </si>
  <si>
    <t>BG-12</t>
  </si>
  <si>
    <t>Montana</t>
  </si>
  <si>
    <t>BG-13</t>
  </si>
  <si>
    <t>Pazardzhik</t>
  </si>
  <si>
    <t>BG-14</t>
  </si>
  <si>
    <t>Pernik</t>
  </si>
  <si>
    <t>BG-15</t>
  </si>
  <si>
    <t>Pleven</t>
  </si>
  <si>
    <t>BG-16</t>
  </si>
  <si>
    <t>Plovdiv</t>
  </si>
  <si>
    <t>BG-17</t>
  </si>
  <si>
    <t>Razgrad</t>
  </si>
  <si>
    <t>BG-18</t>
  </si>
  <si>
    <t>Ruse</t>
  </si>
  <si>
    <t>BG-27</t>
  </si>
  <si>
    <t>Shumen</t>
  </si>
  <si>
    <t>BG-19</t>
  </si>
  <si>
    <t>Silistra</t>
  </si>
  <si>
    <t>BG-20</t>
  </si>
  <si>
    <t>Sliven</t>
  </si>
  <si>
    <t>BG-21</t>
  </si>
  <si>
    <t>Smolyan</t>
  </si>
  <si>
    <t>BG-23</t>
  </si>
  <si>
    <t>Sofia</t>
  </si>
  <si>
    <t>BG-22</t>
  </si>
  <si>
    <t>Sofia-Grad</t>
  </si>
  <si>
    <t>BG-24</t>
  </si>
  <si>
    <t>Stara Zagora</t>
  </si>
  <si>
    <t>BG-25</t>
  </si>
  <si>
    <t>Targovishte</t>
  </si>
  <si>
    <t>BG-03</t>
  </si>
  <si>
    <t>Varna</t>
  </si>
  <si>
    <t>BG-04</t>
  </si>
  <si>
    <t>Veliko Tarnovo</t>
  </si>
  <si>
    <t>BG-05</t>
  </si>
  <si>
    <t>Vidin</t>
  </si>
  <si>
    <t>BG-06</t>
  </si>
  <si>
    <t>Vratsa</t>
  </si>
  <si>
    <t>BG-28</t>
  </si>
  <si>
    <t>Yambol</t>
  </si>
  <si>
    <t>BF-01</t>
  </si>
  <si>
    <t>Boucle du Mouhoun</t>
  </si>
  <si>
    <t>BF-BAL</t>
  </si>
  <si>
    <t xml:space="preserve">     Balé</t>
  </si>
  <si>
    <t>BF-BAN</t>
  </si>
  <si>
    <t xml:space="preserve">     Banwa</t>
  </si>
  <si>
    <t>BF-KOS</t>
  </si>
  <si>
    <t xml:space="preserve">     Kossi</t>
  </si>
  <si>
    <t>BF-MOU</t>
  </si>
  <si>
    <t xml:space="preserve">     Mouhoun</t>
  </si>
  <si>
    <t>BF-NAY</t>
  </si>
  <si>
    <t xml:space="preserve">     Nayala</t>
  </si>
  <si>
    <t>BF-SOR</t>
  </si>
  <si>
    <t xml:space="preserve">     Sourou</t>
  </si>
  <si>
    <t>BF-02</t>
  </si>
  <si>
    <t>Cascades</t>
  </si>
  <si>
    <t>BF-COM</t>
  </si>
  <si>
    <t xml:space="preserve">     Comoé</t>
  </si>
  <si>
    <t>BF-LER</t>
  </si>
  <si>
    <t xml:space="preserve">     Léraba</t>
  </si>
  <si>
    <t>BF-03</t>
  </si>
  <si>
    <t>Centre</t>
  </si>
  <si>
    <t>BF-KAD</t>
  </si>
  <si>
    <t xml:space="preserve">     Kadiogo</t>
  </si>
  <si>
    <t>BF-04</t>
  </si>
  <si>
    <t>Centre-Est</t>
  </si>
  <si>
    <t>BF-BLG</t>
  </si>
  <si>
    <t xml:space="preserve">     Boulgou</t>
  </si>
  <si>
    <t>BF-KOP</t>
  </si>
  <si>
    <t xml:space="preserve">     Koulpélogo</t>
  </si>
  <si>
    <t>BF-KOT</t>
  </si>
  <si>
    <t xml:space="preserve">     Kouritenga</t>
  </si>
  <si>
    <t>BF-05</t>
  </si>
  <si>
    <t>Centre-Nord</t>
  </si>
  <si>
    <t>BF-BAM</t>
  </si>
  <si>
    <t xml:space="preserve">     Bam</t>
  </si>
  <si>
    <t>BF-NAM</t>
  </si>
  <si>
    <t xml:space="preserve">     Namentenga</t>
  </si>
  <si>
    <t>BF-SMT</t>
  </si>
  <si>
    <t xml:space="preserve">     Sanmatenga</t>
  </si>
  <si>
    <t>BF-06</t>
  </si>
  <si>
    <t>Centre-Ouest</t>
  </si>
  <si>
    <t>BF-BLK</t>
  </si>
  <si>
    <t xml:space="preserve">     Boulkiemdé</t>
  </si>
  <si>
    <t>BF-SNG</t>
  </si>
  <si>
    <t xml:space="preserve">     Sanguié</t>
  </si>
  <si>
    <t>BF-SIS</t>
  </si>
  <si>
    <t xml:space="preserve">     Sissili</t>
  </si>
  <si>
    <t>BF-ZIR</t>
  </si>
  <si>
    <t xml:space="preserve">     Ziro</t>
  </si>
  <si>
    <t>BF-07</t>
  </si>
  <si>
    <t>Centre-Sud</t>
  </si>
  <si>
    <t>BF-BAZ</t>
  </si>
  <si>
    <t xml:space="preserve">     Bazèga</t>
  </si>
  <si>
    <t>BF-NAO</t>
  </si>
  <si>
    <t xml:space="preserve">     Nahouri</t>
  </si>
  <si>
    <t>BF-ZOU</t>
  </si>
  <si>
    <t xml:space="preserve">     Zoundwéogo</t>
  </si>
  <si>
    <t>BF-08</t>
  </si>
  <si>
    <t>Est</t>
  </si>
  <si>
    <t>BF-GNA</t>
  </si>
  <si>
    <t xml:space="preserve">     Gnagna</t>
  </si>
  <si>
    <t>BF-GOU</t>
  </si>
  <si>
    <t xml:space="preserve">     Gourma</t>
  </si>
  <si>
    <t>BF-KMD</t>
  </si>
  <si>
    <t xml:space="preserve">     Komondjari</t>
  </si>
  <si>
    <t>BF-KMP</t>
  </si>
  <si>
    <t xml:space="preserve">     Kompienga</t>
  </si>
  <si>
    <t>BF-TAP</t>
  </si>
  <si>
    <t xml:space="preserve">     Tapoa</t>
  </si>
  <si>
    <t>BF-09</t>
  </si>
  <si>
    <t>Hauts-Bassins</t>
  </si>
  <si>
    <t>BF-HOU</t>
  </si>
  <si>
    <t xml:space="preserve">     Houet</t>
  </si>
  <si>
    <t>BF-KEN</t>
  </si>
  <si>
    <t xml:space="preserve">     Kénédougou</t>
  </si>
  <si>
    <t>BF-TUI</t>
  </si>
  <si>
    <t xml:space="preserve">     Tuy</t>
  </si>
  <si>
    <t>BF-10</t>
  </si>
  <si>
    <t>Nord</t>
  </si>
  <si>
    <t>BF-LOR</t>
  </si>
  <si>
    <t xml:space="preserve">     Loroum</t>
  </si>
  <si>
    <t>BF-PAS</t>
  </si>
  <si>
    <t xml:space="preserve">     Passoré</t>
  </si>
  <si>
    <t>BF-YAT</t>
  </si>
  <si>
    <t xml:space="preserve">     Yatenga</t>
  </si>
  <si>
    <t>BF-ZON</t>
  </si>
  <si>
    <t xml:space="preserve">     Zondoma</t>
  </si>
  <si>
    <t>BF-11</t>
  </si>
  <si>
    <t>Plateau-Central</t>
  </si>
  <si>
    <t>BF-GAN</t>
  </si>
  <si>
    <t xml:space="preserve">     Ganzourgou</t>
  </si>
  <si>
    <t>BF-KOW</t>
  </si>
  <si>
    <t xml:space="preserve">     Kourwéogo</t>
  </si>
  <si>
    <t>BF-OUB</t>
  </si>
  <si>
    <t xml:space="preserve">     Oubritenga</t>
  </si>
  <si>
    <t>BF-12</t>
  </si>
  <si>
    <t>Sahel</t>
  </si>
  <si>
    <t>BF-OUD</t>
  </si>
  <si>
    <t xml:space="preserve">     Oudalan</t>
  </si>
  <si>
    <t>BF-SEN</t>
  </si>
  <si>
    <t xml:space="preserve">     Séno</t>
  </si>
  <si>
    <t>BF-SOM</t>
  </si>
  <si>
    <t xml:space="preserve">     Soum</t>
  </si>
  <si>
    <t>BF-YAG</t>
  </si>
  <si>
    <t xml:space="preserve">     Yagha</t>
  </si>
  <si>
    <t>BF-13</t>
  </si>
  <si>
    <t>Sud-Ouest</t>
  </si>
  <si>
    <t>BF-BGR</t>
  </si>
  <si>
    <t xml:space="preserve">     Bougouriba</t>
  </si>
  <si>
    <t>BF-IOB</t>
  </si>
  <si>
    <t xml:space="preserve">     Ioba</t>
  </si>
  <si>
    <t>BF-NOU</t>
  </si>
  <si>
    <t xml:space="preserve">     Noumbiel</t>
  </si>
  <si>
    <t>BF-PON</t>
  </si>
  <si>
    <t xml:space="preserve">     Poni</t>
  </si>
  <si>
    <t>MM-07</t>
  </si>
  <si>
    <t>Ayeyarwady</t>
  </si>
  <si>
    <t>MM-02</t>
  </si>
  <si>
    <t>Bago</t>
  </si>
  <si>
    <t>MM-14</t>
  </si>
  <si>
    <t>Chin State</t>
  </si>
  <si>
    <t>MM-11</t>
  </si>
  <si>
    <t>Kachin State</t>
  </si>
  <si>
    <t>MM-12</t>
  </si>
  <si>
    <t>Kayah State</t>
  </si>
  <si>
    <t>MM-13</t>
  </si>
  <si>
    <t>Kayin State</t>
  </si>
  <si>
    <t>MM-03</t>
  </si>
  <si>
    <t>Magway</t>
  </si>
  <si>
    <t>MM-04</t>
  </si>
  <si>
    <t>Mandalay</t>
  </si>
  <si>
    <t>MM-15</t>
  </si>
  <si>
    <t>Mon State</t>
  </si>
  <si>
    <t>MM-18</t>
  </si>
  <si>
    <t>Nay Pyi Taw</t>
  </si>
  <si>
    <t>union territory</t>
  </si>
  <si>
    <t>MM-16</t>
  </si>
  <si>
    <t>Rakhine State</t>
  </si>
  <si>
    <t>MM-01</t>
  </si>
  <si>
    <t>Sagaing</t>
  </si>
  <si>
    <t>MM-17</t>
  </si>
  <si>
    <t>Shan State</t>
  </si>
  <si>
    <t>MM-05</t>
  </si>
  <si>
    <t>Tanintharyi</t>
  </si>
  <si>
    <t>MM-06</t>
  </si>
  <si>
    <t>Yangon</t>
  </si>
  <si>
    <t>BI-BB</t>
  </si>
  <si>
    <t>Bubanza</t>
  </si>
  <si>
    <t>BI-BM</t>
  </si>
  <si>
    <t>Bujumbura Mairie</t>
  </si>
  <si>
    <t>BI-BL</t>
  </si>
  <si>
    <t>Bujumbura Rural</t>
  </si>
  <si>
    <t>BI-BR</t>
  </si>
  <si>
    <t>Bururi</t>
  </si>
  <si>
    <t>BI-CA</t>
  </si>
  <si>
    <t>Cankuzo</t>
  </si>
  <si>
    <t>BI-CI</t>
  </si>
  <si>
    <t>Cibitoke</t>
  </si>
  <si>
    <t>BI-GI</t>
  </si>
  <si>
    <t>Gitega</t>
  </si>
  <si>
    <t>BI-KR</t>
  </si>
  <si>
    <t>Karuzi</t>
  </si>
  <si>
    <t>BI-KY</t>
  </si>
  <si>
    <t>Kayanza</t>
  </si>
  <si>
    <t>BI-KI</t>
  </si>
  <si>
    <t>Kirundo</t>
  </si>
  <si>
    <t>BI-MA</t>
  </si>
  <si>
    <t>Makamba</t>
  </si>
  <si>
    <t>BI-MU</t>
  </si>
  <si>
    <t>Muramvya</t>
  </si>
  <si>
    <t>BI-MY</t>
  </si>
  <si>
    <t>Muyinga</t>
  </si>
  <si>
    <t>BI-MW</t>
  </si>
  <si>
    <t>Mwaro</t>
  </si>
  <si>
    <t>BI-NG</t>
  </si>
  <si>
    <t>Ngozi</t>
  </si>
  <si>
    <t>BI-RM</t>
  </si>
  <si>
    <t>Rumonge</t>
  </si>
  <si>
    <t>BI-RT</t>
  </si>
  <si>
    <t>Rutana</t>
  </si>
  <si>
    <t>BI-RY</t>
  </si>
  <si>
    <t>Ruyigi</t>
  </si>
  <si>
    <t>CV-B</t>
  </si>
  <si>
    <t>Ilhas de Barlavento</t>
  </si>
  <si>
    <t>geographical region</t>
  </si>
  <si>
    <t>CV-BV</t>
  </si>
  <si>
    <t xml:space="preserve">     Boa Vista</t>
  </si>
  <si>
    <t>CV-PA</t>
  </si>
  <si>
    <t xml:space="preserve">     Paul</t>
  </si>
  <si>
    <t>CV-PN</t>
  </si>
  <si>
    <t xml:space="preserve">     Porto Novo</t>
  </si>
  <si>
    <t>CV-RB</t>
  </si>
  <si>
    <t xml:space="preserve">     Ribeira Brava</t>
  </si>
  <si>
    <t>CV-RG</t>
  </si>
  <si>
    <t xml:space="preserve">     Ribeira Grande</t>
  </si>
  <si>
    <t>CV-SL</t>
  </si>
  <si>
    <t xml:space="preserve">     Sal</t>
  </si>
  <si>
    <t>CV-SV</t>
  </si>
  <si>
    <t xml:space="preserve">     São Vicente</t>
  </si>
  <si>
    <t>CV-TS</t>
  </si>
  <si>
    <t xml:space="preserve">     Tarrafal de São Nicolau</t>
  </si>
  <si>
    <t>CV-S</t>
  </si>
  <si>
    <t>Ilhas de Sotavento</t>
  </si>
  <si>
    <t>CV-BR</t>
  </si>
  <si>
    <t xml:space="preserve">     Brava</t>
  </si>
  <si>
    <t>CV-MA</t>
  </si>
  <si>
    <t xml:space="preserve">     Maio</t>
  </si>
  <si>
    <t>CV-MO</t>
  </si>
  <si>
    <t xml:space="preserve">     Mosteiros</t>
  </si>
  <si>
    <t>CV-PR</t>
  </si>
  <si>
    <t xml:space="preserve">     Praia</t>
  </si>
  <si>
    <t>CV-RS</t>
  </si>
  <si>
    <t xml:space="preserve">     Ribeira Grande de Santiago</t>
  </si>
  <si>
    <t>CV-CA</t>
  </si>
  <si>
    <t xml:space="preserve">     Santa Catarina</t>
  </si>
  <si>
    <t>CV-CF</t>
  </si>
  <si>
    <t xml:space="preserve">     Santa Catarina do Fogo</t>
  </si>
  <si>
    <t>CV-CR</t>
  </si>
  <si>
    <t xml:space="preserve">     Santa Cruz</t>
  </si>
  <si>
    <t>CV-SD</t>
  </si>
  <si>
    <t xml:space="preserve">     São Domingos</t>
  </si>
  <si>
    <t>CV-SF</t>
  </si>
  <si>
    <t xml:space="preserve">     São Filipe</t>
  </si>
  <si>
    <t>CV-SO</t>
  </si>
  <si>
    <t xml:space="preserve">     São Lourenço dos Órgãos</t>
  </si>
  <si>
    <t>CV-SM</t>
  </si>
  <si>
    <t xml:space="preserve">     São Miguel</t>
  </si>
  <si>
    <t>CV-SS</t>
  </si>
  <si>
    <t xml:space="preserve">     São Salvador do Mundo</t>
  </si>
  <si>
    <t>CV-TA</t>
  </si>
  <si>
    <t xml:space="preserve">     Tarrafal</t>
  </si>
  <si>
    <t>KH-1</t>
  </si>
  <si>
    <t>Banteay Meanchey</t>
  </si>
  <si>
    <t>KH-2</t>
  </si>
  <si>
    <t>Battambang</t>
  </si>
  <si>
    <t>KH-3</t>
  </si>
  <si>
    <t>Kampong Cham</t>
  </si>
  <si>
    <t>KH-4</t>
  </si>
  <si>
    <t>Kampong Chhnang</t>
  </si>
  <si>
    <t>KH-5</t>
  </si>
  <si>
    <t>Kampong Speu</t>
  </si>
  <si>
    <t>KH-6</t>
  </si>
  <si>
    <t>Kampong Thom</t>
  </si>
  <si>
    <t>KH-7</t>
  </si>
  <si>
    <t>Kampot</t>
  </si>
  <si>
    <t>KH-8</t>
  </si>
  <si>
    <t>Kandal</t>
  </si>
  <si>
    <t>KH-23</t>
  </si>
  <si>
    <t>Kep</t>
  </si>
  <si>
    <t>KH-9</t>
  </si>
  <si>
    <t>Koh Kong</t>
  </si>
  <si>
    <t>KH-10</t>
  </si>
  <si>
    <t>Kratie</t>
  </si>
  <si>
    <t>KH-11</t>
  </si>
  <si>
    <t>Mondolkiri</t>
  </si>
  <si>
    <t>KH-22</t>
  </si>
  <si>
    <t>Oddar Meanchey</t>
  </si>
  <si>
    <t>KH-24</t>
  </si>
  <si>
    <t>Pailin</t>
  </si>
  <si>
    <t>KH-12</t>
  </si>
  <si>
    <t>Phnom Penh</t>
  </si>
  <si>
    <t>KH-18</t>
  </si>
  <si>
    <t>Preah Sihanouk</t>
  </si>
  <si>
    <t>KH-13</t>
  </si>
  <si>
    <t>Preah Vihear</t>
  </si>
  <si>
    <t>KH-14</t>
  </si>
  <si>
    <t>Prey Veng</t>
  </si>
  <si>
    <t>KH-15</t>
  </si>
  <si>
    <t>Pursat</t>
  </si>
  <si>
    <t>KH-16</t>
  </si>
  <si>
    <t>Ratanakiri</t>
  </si>
  <si>
    <t>KH-17</t>
  </si>
  <si>
    <t>Siem Reap</t>
  </si>
  <si>
    <t>KH-19</t>
  </si>
  <si>
    <t>Stung Treng</t>
  </si>
  <si>
    <t>KH-20</t>
  </si>
  <si>
    <t>Svay Rieng</t>
  </si>
  <si>
    <t>KH-21</t>
  </si>
  <si>
    <t>Takeo</t>
  </si>
  <si>
    <t>KH-25</t>
  </si>
  <si>
    <t>Tbong Khmum</t>
  </si>
  <si>
    <t>CM-AD</t>
  </si>
  <si>
    <t>Adamaoua</t>
  </si>
  <si>
    <t>CM-CE</t>
  </si>
  <si>
    <t>CM-ES</t>
  </si>
  <si>
    <t>CM-EN</t>
  </si>
  <si>
    <t>Extrême-Nord</t>
  </si>
  <si>
    <t>CM-LT</t>
  </si>
  <si>
    <t>CM-NO</t>
  </si>
  <si>
    <t>CM-NW</t>
  </si>
  <si>
    <t>North-West</t>
  </si>
  <si>
    <t>CM-OU</t>
  </si>
  <si>
    <t>Ouest</t>
  </si>
  <si>
    <t>CM-SW</t>
  </si>
  <si>
    <t>South-West</t>
  </si>
  <si>
    <t>CM-SU</t>
  </si>
  <si>
    <t>Sud</t>
  </si>
  <si>
    <t>CA-AB</t>
  </si>
  <si>
    <t>Alberta</t>
  </si>
  <si>
    <t>CA-BC</t>
  </si>
  <si>
    <t>British Columbia</t>
  </si>
  <si>
    <t>CA-MB</t>
  </si>
  <si>
    <t>Manitoba</t>
  </si>
  <si>
    <t>CA-NB</t>
  </si>
  <si>
    <t>New Brunswick</t>
  </si>
  <si>
    <t>CA-NL</t>
  </si>
  <si>
    <t>Newfoundland and Labrador</t>
  </si>
  <si>
    <t>CA-NT</t>
  </si>
  <si>
    <t>Northwest Territories</t>
  </si>
  <si>
    <t>CA-NS</t>
  </si>
  <si>
    <t>Nova Scotia</t>
  </si>
  <si>
    <t>CA-NU</t>
  </si>
  <si>
    <t>Nunavut</t>
  </si>
  <si>
    <t>CA-ON</t>
  </si>
  <si>
    <t>Ontario</t>
  </si>
  <si>
    <t>CA-PE</t>
  </si>
  <si>
    <t>Prince Edward Island</t>
  </si>
  <si>
    <t>CA-QC</t>
  </si>
  <si>
    <t>Québec</t>
  </si>
  <si>
    <t>CA-SK</t>
  </si>
  <si>
    <t>Saskatchewan</t>
  </si>
  <si>
    <t>CA-YT</t>
  </si>
  <si>
    <t>Yukon</t>
  </si>
  <si>
    <t>CF-BB</t>
  </si>
  <si>
    <t>Bamingui-Bangoran</t>
  </si>
  <si>
    <t>prefecture</t>
  </si>
  <si>
    <t>CF-BGF</t>
  </si>
  <si>
    <t>Bangui</t>
  </si>
  <si>
    <t>commune</t>
  </si>
  <si>
    <t>CF-BK</t>
  </si>
  <si>
    <t>Basse-Kotto</t>
  </si>
  <si>
    <t>CF-HK</t>
  </si>
  <si>
    <t>Haute-Kotto</t>
  </si>
  <si>
    <t>CF-HM</t>
  </si>
  <si>
    <t>Haut-Mbomou</t>
  </si>
  <si>
    <t>CF-KG</t>
  </si>
  <si>
    <t>Kémo</t>
  </si>
  <si>
    <t>CF-LB</t>
  </si>
  <si>
    <t>Lobaye</t>
  </si>
  <si>
    <t>CF-HS</t>
  </si>
  <si>
    <t>Mambéré-Kadéï</t>
  </si>
  <si>
    <t>CF-MB</t>
  </si>
  <si>
    <t>Mbomou</t>
  </si>
  <si>
    <t>CF-KB</t>
  </si>
  <si>
    <t>Nana-Grébizi</t>
  </si>
  <si>
    <t>economic prefecture</t>
  </si>
  <si>
    <t>CF-NM</t>
  </si>
  <si>
    <t>Nana-Mambéré</t>
  </si>
  <si>
    <t>CF-MP</t>
  </si>
  <si>
    <t>Ombella-Mpoko</t>
  </si>
  <si>
    <t>CF-UK</t>
  </si>
  <si>
    <t>Ouaka</t>
  </si>
  <si>
    <t>CF-AC</t>
  </si>
  <si>
    <t>Ouham</t>
  </si>
  <si>
    <t>CF-OP</t>
  </si>
  <si>
    <t>Ouham-Pendé</t>
  </si>
  <si>
    <t>CF-SE</t>
  </si>
  <si>
    <t>Sangha-Mbaéré</t>
  </si>
  <si>
    <t>CF-VK</t>
  </si>
  <si>
    <t>Vakaga</t>
  </si>
  <si>
    <t>TD-BG</t>
  </si>
  <si>
    <t>TD-BA</t>
  </si>
  <si>
    <t>Batha</t>
  </si>
  <si>
    <t>TD-BO</t>
  </si>
  <si>
    <t>Borkou</t>
  </si>
  <si>
    <t>TD-CB</t>
  </si>
  <si>
    <t>Chari-Baguirmi</t>
  </si>
  <si>
    <t>TD-EE</t>
  </si>
  <si>
    <t>Ennedi-Est</t>
  </si>
  <si>
    <t>TD-EO</t>
  </si>
  <si>
    <t>Ennedi-Ouest</t>
  </si>
  <si>
    <t>TD-GR</t>
  </si>
  <si>
    <t>Guéra</t>
  </si>
  <si>
    <t>TD-HL</t>
  </si>
  <si>
    <t>Hadjer-Lamis</t>
  </si>
  <si>
    <t>TD-KA</t>
  </si>
  <si>
    <t>Kanem</t>
  </si>
  <si>
    <t>TD-LC</t>
  </si>
  <si>
    <t>Lac</t>
  </si>
  <si>
    <t>TD-LO</t>
  </si>
  <si>
    <t>Logone Occidental</t>
  </si>
  <si>
    <t>TD-LR</t>
  </si>
  <si>
    <t>Logone Oriental</t>
  </si>
  <si>
    <t>TD-MA</t>
  </si>
  <si>
    <t>Mandoul</t>
  </si>
  <si>
    <t>TD-ME</t>
  </si>
  <si>
    <t>TD-MO</t>
  </si>
  <si>
    <t>TD-MC</t>
  </si>
  <si>
    <t>Moyen-Chari</t>
  </si>
  <si>
    <t>TD-OD</t>
  </si>
  <si>
    <t>Ouaddaï</t>
  </si>
  <si>
    <t>TD-SA</t>
  </si>
  <si>
    <t>Salamat</t>
  </si>
  <si>
    <t>TD-SI</t>
  </si>
  <si>
    <t>Sila</t>
  </si>
  <si>
    <t>TD-TA</t>
  </si>
  <si>
    <t>Tandjilé</t>
  </si>
  <si>
    <t>TD-TI</t>
  </si>
  <si>
    <t>Tibesti</t>
  </si>
  <si>
    <t>TD-ND</t>
  </si>
  <si>
    <t>TD-WF</t>
  </si>
  <si>
    <t>CL-AN</t>
  </si>
  <si>
    <t>Antofagasta</t>
  </si>
  <si>
    <t>CL-AR</t>
  </si>
  <si>
    <t>Araucanía</t>
  </si>
  <si>
    <t>CL-AP</t>
  </si>
  <si>
    <t>Arica y Parinacota</t>
  </si>
  <si>
    <t>CL-AT</t>
  </si>
  <si>
    <t>Atacama</t>
  </si>
  <si>
    <t>CL-AI</t>
  </si>
  <si>
    <t>Aysén</t>
  </si>
  <si>
    <t>CL-BI</t>
  </si>
  <si>
    <t>Biobío</t>
  </si>
  <si>
    <t>CL-CO</t>
  </si>
  <si>
    <t>Coquimbo</t>
  </si>
  <si>
    <t>CL-LI</t>
  </si>
  <si>
    <t>Libertador General Bernardo O’Higgins</t>
  </si>
  <si>
    <t>CL-LL</t>
  </si>
  <si>
    <t>Los Lagos</t>
  </si>
  <si>
    <t>CL-LR</t>
  </si>
  <si>
    <t>Los Ríos</t>
  </si>
  <si>
    <t>CL-MA</t>
  </si>
  <si>
    <t>Magallanes y de la Antártica Chilena</t>
  </si>
  <si>
    <t>CL-ML</t>
  </si>
  <si>
    <t>Maule</t>
  </si>
  <si>
    <t>CL-NB</t>
  </si>
  <si>
    <t>Ñuble</t>
  </si>
  <si>
    <t>CL-RM</t>
  </si>
  <si>
    <t>Región Metropolitana</t>
  </si>
  <si>
    <t>CL-TA</t>
  </si>
  <si>
    <t>Tarapacá</t>
  </si>
  <si>
    <t>CL-VS</t>
  </si>
  <si>
    <t>Valparaíso</t>
  </si>
  <si>
    <t>CN-AH</t>
  </si>
  <si>
    <t>Anhui</t>
  </si>
  <si>
    <t>CN-BJ</t>
  </si>
  <si>
    <t>Beijing</t>
  </si>
  <si>
    <t>CN-CQ</t>
  </si>
  <si>
    <t>Chongqing</t>
  </si>
  <si>
    <t>CN-FJ</t>
  </si>
  <si>
    <t>Fujian</t>
  </si>
  <si>
    <t>CN-GS</t>
  </si>
  <si>
    <t>Gansu</t>
  </si>
  <si>
    <t>CN-GD</t>
  </si>
  <si>
    <t>Guangdong</t>
  </si>
  <si>
    <t>CN-GX</t>
  </si>
  <si>
    <t>Guangxi</t>
  </si>
  <si>
    <t>autonomous region</t>
  </si>
  <si>
    <t>CN-GZ</t>
  </si>
  <si>
    <t>Guizhou</t>
  </si>
  <si>
    <t>CN-HI</t>
  </si>
  <si>
    <t>Hainan</t>
  </si>
  <si>
    <t>CN-HE</t>
  </si>
  <si>
    <t>Hebei</t>
  </si>
  <si>
    <t>CN-HL</t>
  </si>
  <si>
    <t>Heilongjiang</t>
  </si>
  <si>
    <t>CN-HA</t>
  </si>
  <si>
    <t>Henan</t>
  </si>
  <si>
    <t>CN-HB</t>
  </si>
  <si>
    <t>Hubei</t>
  </si>
  <si>
    <t>CN-HN</t>
  </si>
  <si>
    <t>Hunan</t>
  </si>
  <si>
    <t>CN-NM</t>
  </si>
  <si>
    <t>Inner Mongolia</t>
  </si>
  <si>
    <t>CN-JS</t>
  </si>
  <si>
    <t>Jiangsu</t>
  </si>
  <si>
    <t>CN-JX</t>
  </si>
  <si>
    <t>Jiangxi</t>
  </si>
  <si>
    <t>CN-JL</t>
  </si>
  <si>
    <t>Jilin</t>
  </si>
  <si>
    <t>CN-LN</t>
  </si>
  <si>
    <t>Liaoning</t>
  </si>
  <si>
    <t>CN-NX</t>
  </si>
  <si>
    <t>Ningxia</t>
  </si>
  <si>
    <t>CN-QH</t>
  </si>
  <si>
    <t>Qinghai</t>
  </si>
  <si>
    <t>CN-SN</t>
  </si>
  <si>
    <t>Shaanxi</t>
  </si>
  <si>
    <t>CN-SD</t>
  </si>
  <si>
    <t>Shandong</t>
  </si>
  <si>
    <t>CN-SH</t>
  </si>
  <si>
    <t>Shanghai</t>
  </si>
  <si>
    <t>CN-SX</t>
  </si>
  <si>
    <t>Shanxi</t>
  </si>
  <si>
    <t>CN-SC</t>
  </si>
  <si>
    <t>Sichuan</t>
  </si>
  <si>
    <t>CN-TJ</t>
  </si>
  <si>
    <t>Tianjin</t>
  </si>
  <si>
    <t>CN-XZ</t>
  </si>
  <si>
    <t>Tibet</t>
  </si>
  <si>
    <t>CN-XJ</t>
  </si>
  <si>
    <t>Xinjiang</t>
  </si>
  <si>
    <t>CN-YN</t>
  </si>
  <si>
    <t>Yunnan</t>
  </si>
  <si>
    <t>CN-ZJ</t>
  </si>
  <si>
    <t>Zhejiang</t>
  </si>
  <si>
    <t>CO-AMA</t>
  </si>
  <si>
    <t>CO-ANT</t>
  </si>
  <si>
    <t>Antioquia</t>
  </si>
  <si>
    <t>CO-ARA</t>
  </si>
  <si>
    <t>Arauca</t>
  </si>
  <si>
    <t>CO-ATL</t>
  </si>
  <si>
    <t>Atlántico</t>
  </si>
  <si>
    <t>CO-DC</t>
  </si>
  <si>
    <t>Bogotá</t>
  </si>
  <si>
    <t>capital district</t>
  </si>
  <si>
    <t>CO-BOL</t>
  </si>
  <si>
    <t>Bolívar</t>
  </si>
  <si>
    <t>CO-BOY</t>
  </si>
  <si>
    <t>Boyacá</t>
  </si>
  <si>
    <t>CO-CAL</t>
  </si>
  <si>
    <t>Caldas</t>
  </si>
  <si>
    <t>CO-CAQ</t>
  </si>
  <si>
    <t>Caquetá</t>
  </si>
  <si>
    <t>CO-CAS</t>
  </si>
  <si>
    <t>Casanare</t>
  </si>
  <si>
    <t>CO-CAU</t>
  </si>
  <si>
    <t>Cauca</t>
  </si>
  <si>
    <t>CO-CES</t>
  </si>
  <si>
    <t>Cesar</t>
  </si>
  <si>
    <t>CO-CHO</t>
  </si>
  <si>
    <t>Chocó</t>
  </si>
  <si>
    <t>CO-COR</t>
  </si>
  <si>
    <t>CO-CUN</t>
  </si>
  <si>
    <t>Cundinamarca</t>
  </si>
  <si>
    <t>CO-GUA</t>
  </si>
  <si>
    <t>Guainía</t>
  </si>
  <si>
    <t>CO-GUV</t>
  </si>
  <si>
    <t>Guaviare</t>
  </si>
  <si>
    <t>CO-HUI</t>
  </si>
  <si>
    <t>Huila</t>
  </si>
  <si>
    <t>CO-LAG</t>
  </si>
  <si>
    <t>La Guajira</t>
  </si>
  <si>
    <t>CO-MAG</t>
  </si>
  <si>
    <t>Magdalena</t>
  </si>
  <si>
    <t>CO-MET</t>
  </si>
  <si>
    <t>Meta</t>
  </si>
  <si>
    <t>CO-NAR</t>
  </si>
  <si>
    <t>Nariño</t>
  </si>
  <si>
    <t>CO-NSA</t>
  </si>
  <si>
    <t>Norte de Santander</t>
  </si>
  <si>
    <t>CO-PUT</t>
  </si>
  <si>
    <t>Putumayo</t>
  </si>
  <si>
    <t>CO-QUI</t>
  </si>
  <si>
    <t>Quindío</t>
  </si>
  <si>
    <t>CO-RIS</t>
  </si>
  <si>
    <t>Risaralda</t>
  </si>
  <si>
    <t>CO-SAP</t>
  </si>
  <si>
    <t>San Andrés y Providencia</t>
  </si>
  <si>
    <t>CO-SAN</t>
  </si>
  <si>
    <t>Santander</t>
  </si>
  <si>
    <t>CO-SUC</t>
  </si>
  <si>
    <t>Sucre</t>
  </si>
  <si>
    <t>CO-TOL</t>
  </si>
  <si>
    <t>Tolima</t>
  </si>
  <si>
    <t>CO-VAC</t>
  </si>
  <si>
    <t>Valle del Cauca</t>
  </si>
  <si>
    <t>CO-VAU</t>
  </si>
  <si>
    <t>Vaupés</t>
  </si>
  <si>
    <t>CO-VID</t>
  </si>
  <si>
    <t>Vichada</t>
  </si>
  <si>
    <t>KM-A</t>
  </si>
  <si>
    <t>Anjouan</t>
  </si>
  <si>
    <t>autonomous island</t>
  </si>
  <si>
    <t>KM-G</t>
  </si>
  <si>
    <t>Grande Comore</t>
  </si>
  <si>
    <t>KM-M</t>
  </si>
  <si>
    <t>Mohéli</t>
  </si>
  <si>
    <t>CG-11</t>
  </si>
  <si>
    <t>Bouenza</t>
  </si>
  <si>
    <t>CG-BZV</t>
  </si>
  <si>
    <t>Brazzaville</t>
  </si>
  <si>
    <t>CG-8</t>
  </si>
  <si>
    <t>Cuvette</t>
  </si>
  <si>
    <t>CG-15</t>
  </si>
  <si>
    <t>Cuvette-Ouest</t>
  </si>
  <si>
    <t>CG-5</t>
  </si>
  <si>
    <t>Kouilou</t>
  </si>
  <si>
    <t>CG-2</t>
  </si>
  <si>
    <t>Lékoumou</t>
  </si>
  <si>
    <t>CG-7</t>
  </si>
  <si>
    <t>Likouala</t>
  </si>
  <si>
    <t>CG-9</t>
  </si>
  <si>
    <t>Niari</t>
  </si>
  <si>
    <t>CG-14</t>
  </si>
  <si>
    <t>Plateaux</t>
  </si>
  <si>
    <t>CG-16</t>
  </si>
  <si>
    <t>Pointe-Noire</t>
  </si>
  <si>
    <t>CG-12</t>
  </si>
  <si>
    <t>Pool</t>
  </si>
  <si>
    <t>CG-13</t>
  </si>
  <si>
    <t>Sangha</t>
  </si>
  <si>
    <t>CD-BU</t>
  </si>
  <si>
    <t>Bas-Uélé</t>
  </si>
  <si>
    <t>CD-EQ</t>
  </si>
  <si>
    <t>Équateur</t>
  </si>
  <si>
    <t>CD-HK</t>
  </si>
  <si>
    <t>Haut-Katanga</t>
  </si>
  <si>
    <t>CD-HL</t>
  </si>
  <si>
    <t>Haut-Lomami</t>
  </si>
  <si>
    <t>CD-HU</t>
  </si>
  <si>
    <t>Haut-Uélé</t>
  </si>
  <si>
    <t>CD-IT</t>
  </si>
  <si>
    <t>Ituri</t>
  </si>
  <si>
    <t>CD-KS</t>
  </si>
  <si>
    <t>Kasaï</t>
  </si>
  <si>
    <t>CD-KC</t>
  </si>
  <si>
    <t>Kasaï Central</t>
  </si>
  <si>
    <t>CD-KE</t>
  </si>
  <si>
    <t>Kasaï Oriental</t>
  </si>
  <si>
    <t>CD-KN</t>
  </si>
  <si>
    <t>Kinshasa</t>
  </si>
  <si>
    <t>CD-BC</t>
  </si>
  <si>
    <t>Kongo Central</t>
  </si>
  <si>
    <t>CD-KG</t>
  </si>
  <si>
    <t>Kwango</t>
  </si>
  <si>
    <t>CD-KL</t>
  </si>
  <si>
    <t>Kwilu</t>
  </si>
  <si>
    <t>CD-LO</t>
  </si>
  <si>
    <t>Lomami</t>
  </si>
  <si>
    <t>CD-LU</t>
  </si>
  <si>
    <t>Lualaba</t>
  </si>
  <si>
    <t>CD-MN</t>
  </si>
  <si>
    <t>Mai-Ndombe</t>
  </si>
  <si>
    <t>CD-MA</t>
  </si>
  <si>
    <t>Maniema</t>
  </si>
  <si>
    <t>CD-MO</t>
  </si>
  <si>
    <t>Mongala</t>
  </si>
  <si>
    <t>CD-NK</t>
  </si>
  <si>
    <t>Nord-Kivu</t>
  </si>
  <si>
    <t>CD-NU</t>
  </si>
  <si>
    <t>Nord-Ubangi</t>
  </si>
  <si>
    <t>CD-SA</t>
  </si>
  <si>
    <t>Sankuru</t>
  </si>
  <si>
    <t>CD-SK</t>
  </si>
  <si>
    <t>Sud-Kivu</t>
  </si>
  <si>
    <t>CD-SU</t>
  </si>
  <si>
    <t>Sud-Ubangi</t>
  </si>
  <si>
    <t>CD-TA</t>
  </si>
  <si>
    <t>Tanganyika</t>
  </si>
  <si>
    <t>CD-TO</t>
  </si>
  <si>
    <t>Tshopo</t>
  </si>
  <si>
    <t>CD-TU</t>
  </si>
  <si>
    <t>Tshuapa</t>
  </si>
  <si>
    <t>CR-A</t>
  </si>
  <si>
    <t>Alajuela</t>
  </si>
  <si>
    <t>CR-C</t>
  </si>
  <si>
    <t>Cartago</t>
  </si>
  <si>
    <t>CR-G</t>
  </si>
  <si>
    <t>Guanacaste</t>
  </si>
  <si>
    <t>CR-H</t>
  </si>
  <si>
    <t>Heredia</t>
  </si>
  <si>
    <t>CR-L</t>
  </si>
  <si>
    <t>Limón</t>
  </si>
  <si>
    <t>CR-P</t>
  </si>
  <si>
    <t>Puntarenas</t>
  </si>
  <si>
    <t>CR-SJ</t>
  </si>
  <si>
    <t>San José</t>
  </si>
  <si>
    <t>CI-AB</t>
  </si>
  <si>
    <t>Abidjan</t>
  </si>
  <si>
    <t>autonomous district</t>
  </si>
  <si>
    <t>CI-BS</t>
  </si>
  <si>
    <t>Bas-Sassandra</t>
  </si>
  <si>
    <t>CI-CM</t>
  </si>
  <si>
    <t>Comoé</t>
  </si>
  <si>
    <t>CI-DN</t>
  </si>
  <si>
    <t>Denguélé</t>
  </si>
  <si>
    <t>CI-GD</t>
  </si>
  <si>
    <t>Gôh-Djiboua</t>
  </si>
  <si>
    <t>CI-LC</t>
  </si>
  <si>
    <t>Lacs</t>
  </si>
  <si>
    <t>CI-LG</t>
  </si>
  <si>
    <t>Lagunes</t>
  </si>
  <si>
    <t>CI-MG</t>
  </si>
  <si>
    <t>Montagnes</t>
  </si>
  <si>
    <t>CI-SM</t>
  </si>
  <si>
    <t>Sassandra-Marahoué</t>
  </si>
  <si>
    <t>CI-SV</t>
  </si>
  <si>
    <t>Savanes</t>
  </si>
  <si>
    <t>CI-VB</t>
  </si>
  <si>
    <t>Vallée du Bandama</t>
  </si>
  <si>
    <t>CI-WR</t>
  </si>
  <si>
    <t>Woroba</t>
  </si>
  <si>
    <t>CI-YM</t>
  </si>
  <si>
    <t>Yamoussoukro</t>
  </si>
  <si>
    <t>CI-ZZ</t>
  </si>
  <si>
    <t>Zanzan</t>
  </si>
  <si>
    <t>HR-07</t>
  </si>
  <si>
    <t>Bjelovarsko-Bilogorska Županija</t>
  </si>
  <si>
    <t>HR-12</t>
  </si>
  <si>
    <t>Brodsko-Posavska Županija</t>
  </si>
  <si>
    <t>HR-19</t>
  </si>
  <si>
    <t>Dubrovačko-Neretvanska Županija</t>
  </si>
  <si>
    <t>HR-18</t>
  </si>
  <si>
    <t>Istarska Županija</t>
  </si>
  <si>
    <t>HR-04</t>
  </si>
  <si>
    <t>Karlovačka Županija</t>
  </si>
  <si>
    <t>HR-06</t>
  </si>
  <si>
    <t>Koprivničko-Križevačka Županija</t>
  </si>
  <si>
    <t>HR-02</t>
  </si>
  <si>
    <t>Krapinsko-Zagorska Županija</t>
  </si>
  <si>
    <t>HR-09</t>
  </si>
  <si>
    <t>Ličko-Senjska Županija</t>
  </si>
  <si>
    <t>HR-20</t>
  </si>
  <si>
    <t>Međimurska Županija</t>
  </si>
  <si>
    <t>HR-14</t>
  </si>
  <si>
    <t>Osječko-Baranjska Županija</t>
  </si>
  <si>
    <t>HR-11</t>
  </si>
  <si>
    <t>Požeško-Slavonska Županija</t>
  </si>
  <si>
    <t>HR-08</t>
  </si>
  <si>
    <t>Primorsko-Goranska Županija</t>
  </si>
  <si>
    <t>HR-15</t>
  </si>
  <si>
    <t>Šibensko-Kninska Županija</t>
  </si>
  <si>
    <t>HR-03</t>
  </si>
  <si>
    <t>Sisačko-Moslavačka Županija</t>
  </si>
  <si>
    <t>HR-17</t>
  </si>
  <si>
    <t>Splitsko-Dalmatinska Županija</t>
  </si>
  <si>
    <t>HR-05</t>
  </si>
  <si>
    <t>Varaždinska Županija</t>
  </si>
  <si>
    <t>HR-10</t>
  </si>
  <si>
    <t>Virovitičko-Podravska Županija</t>
  </si>
  <si>
    <t>HR-16</t>
  </si>
  <si>
    <t>Vukovarsko-Srijemska Županija</t>
  </si>
  <si>
    <t>HR-13</t>
  </si>
  <si>
    <t>Zadarska Županija</t>
  </si>
  <si>
    <t>HR-21</t>
  </si>
  <si>
    <t>Zagreb, Grad</t>
  </si>
  <si>
    <t>HR-01</t>
  </si>
  <si>
    <t>Zagrebačka Županija</t>
  </si>
  <si>
    <t>CU-15</t>
  </si>
  <si>
    <t>Artemisa</t>
  </si>
  <si>
    <t>CU-09</t>
  </si>
  <si>
    <t>Camagüey</t>
  </si>
  <si>
    <t>CU-08</t>
  </si>
  <si>
    <t>Ciego de Ávila</t>
  </si>
  <si>
    <t>CU-06</t>
  </si>
  <si>
    <t>Cienfuegos</t>
  </si>
  <si>
    <t>CU-12</t>
  </si>
  <si>
    <t>Granma</t>
  </si>
  <si>
    <t>CU-14</t>
  </si>
  <si>
    <t>Guantánamo</t>
  </si>
  <si>
    <t>CU-11</t>
  </si>
  <si>
    <t>Holguín</t>
  </si>
  <si>
    <t>CU-99</t>
  </si>
  <si>
    <t>Isla de la Juventud</t>
  </si>
  <si>
    <t>CU-03</t>
  </si>
  <si>
    <t>La Habana</t>
  </si>
  <si>
    <t>CU-10</t>
  </si>
  <si>
    <t>Las Tunas</t>
  </si>
  <si>
    <t>CU-04</t>
  </si>
  <si>
    <t>Matanzas</t>
  </si>
  <si>
    <t>CU-16</t>
  </si>
  <si>
    <t>Mayabeque</t>
  </si>
  <si>
    <t>CU-01</t>
  </si>
  <si>
    <t>Pinar del Río</t>
  </si>
  <si>
    <t>CU-07</t>
  </si>
  <si>
    <t>Sancti Spíritus</t>
  </si>
  <si>
    <t>CU-13</t>
  </si>
  <si>
    <t>Santiago de Cuba</t>
  </si>
  <si>
    <t>CU-05</t>
  </si>
  <si>
    <t>Villa Clara</t>
  </si>
  <si>
    <t>CY-04</t>
  </si>
  <si>
    <t>Ammóchostos</t>
  </si>
  <si>
    <t>CY-06</t>
  </si>
  <si>
    <t>Kerýneia</t>
  </si>
  <si>
    <t>CY-03</t>
  </si>
  <si>
    <t>Lárnaka</t>
  </si>
  <si>
    <t>CY-01</t>
  </si>
  <si>
    <t>Lefkosía</t>
  </si>
  <si>
    <t>CY-02</t>
  </si>
  <si>
    <t>Lemesós</t>
  </si>
  <si>
    <t>CY-05</t>
  </si>
  <si>
    <t>Páfos</t>
  </si>
  <si>
    <t>CZ-31</t>
  </si>
  <si>
    <t xml:space="preserve">Jihočeský Kraj </t>
  </si>
  <si>
    <t>CZ-311</t>
  </si>
  <si>
    <t xml:space="preserve">     České Budějovice</t>
  </si>
  <si>
    <t>CZ-312</t>
  </si>
  <si>
    <t xml:space="preserve">     Český Krumlov</t>
  </si>
  <si>
    <t>CZ-313</t>
  </si>
  <si>
    <t xml:space="preserve">     Jindřichův Hradec</t>
  </si>
  <si>
    <t>CZ-314</t>
  </si>
  <si>
    <t xml:space="preserve">     Písek</t>
  </si>
  <si>
    <t>CZ-315</t>
  </si>
  <si>
    <t xml:space="preserve">     Prachatice</t>
  </si>
  <si>
    <t>CZ-316</t>
  </si>
  <si>
    <t xml:space="preserve">     Strakonice</t>
  </si>
  <si>
    <t>CZ-317</t>
  </si>
  <si>
    <t xml:space="preserve">     Tábor</t>
  </si>
  <si>
    <t>CZ-64</t>
  </si>
  <si>
    <t>Jihomoravský Kraj</t>
  </si>
  <si>
    <t>CZ-641</t>
  </si>
  <si>
    <t xml:space="preserve">     Blansko</t>
  </si>
  <si>
    <t>CZ-644</t>
  </si>
  <si>
    <t xml:space="preserve">     Břeclav</t>
  </si>
  <si>
    <t>CZ-643</t>
  </si>
  <si>
    <t xml:space="preserve">     Brno-Venkov</t>
  </si>
  <si>
    <t>CZ-645</t>
  </si>
  <si>
    <t xml:space="preserve">     Hodonín</t>
  </si>
  <si>
    <t>CZ-642</t>
  </si>
  <si>
    <t xml:space="preserve">     Město Brno</t>
  </si>
  <si>
    <t>CZ-646</t>
  </si>
  <si>
    <t xml:space="preserve">     Vyškov</t>
  </si>
  <si>
    <t>CZ-647</t>
  </si>
  <si>
    <t xml:space="preserve">     Znojmo</t>
  </si>
  <si>
    <t>CZ-41</t>
  </si>
  <si>
    <t>Karlovarský Kraj</t>
  </si>
  <si>
    <t>CZ-411</t>
  </si>
  <si>
    <t xml:space="preserve">     Cheb</t>
  </si>
  <si>
    <t>CZ-412</t>
  </si>
  <si>
    <t xml:space="preserve">     Karlovy Vary</t>
  </si>
  <si>
    <t>CZ-413</t>
  </si>
  <si>
    <t xml:space="preserve">     Sokolov</t>
  </si>
  <si>
    <t>CZ-52</t>
  </si>
  <si>
    <t>Královéhradecký Kraj</t>
  </si>
  <si>
    <t>CZ-521</t>
  </si>
  <si>
    <t xml:space="preserve">     Hradec Králové</t>
  </si>
  <si>
    <t>CZ-522</t>
  </si>
  <si>
    <t xml:space="preserve">     Jičín</t>
  </si>
  <si>
    <t>CZ-523</t>
  </si>
  <si>
    <t xml:space="preserve">     Náchod</t>
  </si>
  <si>
    <t>CZ-524</t>
  </si>
  <si>
    <t xml:space="preserve">     Rychnov nad Kněžnou</t>
  </si>
  <si>
    <t>CZ-525</t>
  </si>
  <si>
    <t xml:space="preserve">     Trutnov</t>
  </si>
  <si>
    <t>CZ-51</t>
  </si>
  <si>
    <t>Liberecký Kraj</t>
  </si>
  <si>
    <t>CZ-511</t>
  </si>
  <si>
    <t xml:space="preserve">     Česká Lípa</t>
  </si>
  <si>
    <t>CZ-512</t>
  </si>
  <si>
    <t xml:space="preserve">     Jablonec nad Nisou</t>
  </si>
  <si>
    <t>CZ-513</t>
  </si>
  <si>
    <t xml:space="preserve">     Liberec</t>
  </si>
  <si>
    <t>CZ-514</t>
  </si>
  <si>
    <t xml:space="preserve">     Semily</t>
  </si>
  <si>
    <t>CZ-80</t>
  </si>
  <si>
    <t xml:space="preserve">Moravskoslezský Kraj </t>
  </si>
  <si>
    <t>CZ-801</t>
  </si>
  <si>
    <t xml:space="preserve">     Bruntál</t>
  </si>
  <si>
    <t>CZ-802</t>
  </si>
  <si>
    <t xml:space="preserve">     Frýdek-Místek</t>
  </si>
  <si>
    <t>CZ-803</t>
  </si>
  <si>
    <t xml:space="preserve">     Karviná</t>
  </si>
  <si>
    <t>CZ-804</t>
  </si>
  <si>
    <t xml:space="preserve">     Nový Jičín</t>
  </si>
  <si>
    <t>CZ-805</t>
  </si>
  <si>
    <t xml:space="preserve">     Opava</t>
  </si>
  <si>
    <t>CZ-806</t>
  </si>
  <si>
    <t xml:space="preserve">     Ostrava-Město</t>
  </si>
  <si>
    <t>CZ-71</t>
  </si>
  <si>
    <t>Olomoucký Kraj</t>
  </si>
  <si>
    <t>CZ-711</t>
  </si>
  <si>
    <t xml:space="preserve">     Jeseník</t>
  </si>
  <si>
    <t>CZ-712</t>
  </si>
  <si>
    <t xml:space="preserve">     Olomouc</t>
  </si>
  <si>
    <t>CZ-714</t>
  </si>
  <si>
    <t xml:space="preserve">     Přerov</t>
  </si>
  <si>
    <t>CZ-713</t>
  </si>
  <si>
    <t xml:space="preserve">     Prostějov</t>
  </si>
  <si>
    <t>CZ-715</t>
  </si>
  <si>
    <t xml:space="preserve">     Šumperk</t>
  </si>
  <si>
    <t>CZ-53</t>
  </si>
  <si>
    <t>Pardubický Kraj</t>
  </si>
  <si>
    <t>CZ-531</t>
  </si>
  <si>
    <t xml:space="preserve">     Chrudim</t>
  </si>
  <si>
    <t>CZ-532</t>
  </si>
  <si>
    <t xml:space="preserve">     Pardubice</t>
  </si>
  <si>
    <t>CZ-533</t>
  </si>
  <si>
    <t xml:space="preserve">     Svitavy</t>
  </si>
  <si>
    <t>CZ-534</t>
  </si>
  <si>
    <t xml:space="preserve">     Ústí nad Orlicí</t>
  </si>
  <si>
    <t>CZ-32</t>
  </si>
  <si>
    <t>Plzeňský Kraj</t>
  </si>
  <si>
    <t>CZ-321</t>
  </si>
  <si>
    <t xml:space="preserve">     Domažlice</t>
  </si>
  <si>
    <t>CZ-322</t>
  </si>
  <si>
    <t xml:space="preserve">     Klatovy</t>
  </si>
  <si>
    <t>CZ-324</t>
  </si>
  <si>
    <t xml:space="preserve">     Plzeň-Jih</t>
  </si>
  <si>
    <t>CZ-323</t>
  </si>
  <si>
    <t xml:space="preserve">     Plzeň-Město</t>
  </si>
  <si>
    <t>CZ-325</t>
  </si>
  <si>
    <t xml:space="preserve">     Plzeň-Sever</t>
  </si>
  <si>
    <t>CZ-326</t>
  </si>
  <si>
    <t xml:space="preserve">     Rokycany</t>
  </si>
  <si>
    <t>CZ-327</t>
  </si>
  <si>
    <t xml:space="preserve">     Tachov</t>
  </si>
  <si>
    <t>CZ-10</t>
  </si>
  <si>
    <t>capital city</t>
  </si>
  <si>
    <t>CZ-20</t>
  </si>
  <si>
    <t>Středočeský Kraj</t>
  </si>
  <si>
    <t>CZ-201</t>
  </si>
  <si>
    <t xml:space="preserve">     Benešov</t>
  </si>
  <si>
    <t>CZ-202</t>
  </si>
  <si>
    <t xml:space="preserve">     Beroun</t>
  </si>
  <si>
    <t>CZ-203</t>
  </si>
  <si>
    <t xml:space="preserve">     Kladno</t>
  </si>
  <si>
    <t>CZ-204</t>
  </si>
  <si>
    <t xml:space="preserve">     Kolín</t>
  </si>
  <si>
    <t>CZ-205</t>
  </si>
  <si>
    <t xml:space="preserve">     Kutná Hora</t>
  </si>
  <si>
    <t>CZ-206</t>
  </si>
  <si>
    <t xml:space="preserve">     Mělník</t>
  </si>
  <si>
    <t>CZ-207</t>
  </si>
  <si>
    <t xml:space="preserve">     Mladá Boleslav</t>
  </si>
  <si>
    <t>CZ-208</t>
  </si>
  <si>
    <t xml:space="preserve">     Nymburk</t>
  </si>
  <si>
    <t>CZ-209</t>
  </si>
  <si>
    <t xml:space="preserve">     Praha-Východ</t>
  </si>
  <si>
    <t>CZ-20A</t>
  </si>
  <si>
    <t xml:space="preserve">     Praha-Západ</t>
  </si>
  <si>
    <t>CZ-20B</t>
  </si>
  <si>
    <t xml:space="preserve">     Příbram</t>
  </si>
  <si>
    <t>CZ-20C</t>
  </si>
  <si>
    <t xml:space="preserve">     Rakovník</t>
  </si>
  <si>
    <t>CZ-42</t>
  </si>
  <si>
    <t>Ústecký Kraj</t>
  </si>
  <si>
    <t>CZ-422</t>
  </si>
  <si>
    <t xml:space="preserve">     Chomutov</t>
  </si>
  <si>
    <t>CZ-421</t>
  </si>
  <si>
    <t xml:space="preserve">     Děčín</t>
  </si>
  <si>
    <t>CZ-423</t>
  </si>
  <si>
    <t xml:space="preserve">     Litoměřice</t>
  </si>
  <si>
    <t>CZ-424</t>
  </si>
  <si>
    <t xml:space="preserve">     Louny</t>
  </si>
  <si>
    <t>CZ-425</t>
  </si>
  <si>
    <t xml:space="preserve">     Most</t>
  </si>
  <si>
    <t>CZ-426</t>
  </si>
  <si>
    <t xml:space="preserve">     Teplice</t>
  </si>
  <si>
    <t>CZ-427</t>
  </si>
  <si>
    <t xml:space="preserve">     Ústí nad Labem</t>
  </si>
  <si>
    <t>CZ-63</t>
  </si>
  <si>
    <t>Vysočina</t>
  </si>
  <si>
    <t>CZ-631</t>
  </si>
  <si>
    <t xml:space="preserve">     Havlíčkův Brod</t>
  </si>
  <si>
    <t>CZ-632</t>
  </si>
  <si>
    <t xml:space="preserve">     Jihlava</t>
  </si>
  <si>
    <t>CZ-633</t>
  </si>
  <si>
    <t xml:space="preserve">     Pelhřimov</t>
  </si>
  <si>
    <t>CZ-634</t>
  </si>
  <si>
    <t xml:space="preserve">     Třebíč</t>
  </si>
  <si>
    <t>CZ-635</t>
  </si>
  <si>
    <t xml:space="preserve">     Žd’ár nad Sázavou</t>
  </si>
  <si>
    <t>CZ-72</t>
  </si>
  <si>
    <t>Zlínský Kraj</t>
  </si>
  <si>
    <t>CZ-721</t>
  </si>
  <si>
    <t xml:space="preserve">     Kroměříž</t>
  </si>
  <si>
    <t>CZ-722</t>
  </si>
  <si>
    <t xml:space="preserve">     Uherské Hradiště</t>
  </si>
  <si>
    <t>CZ-723</t>
  </si>
  <si>
    <t xml:space="preserve">     Vsetín</t>
  </si>
  <si>
    <t>CZ-724</t>
  </si>
  <si>
    <t xml:space="preserve">     Zlín</t>
  </si>
  <si>
    <t>DK-84</t>
  </si>
  <si>
    <t>Hovedstaden</t>
  </si>
  <si>
    <t>DK-82</t>
  </si>
  <si>
    <t>Midtjylland</t>
  </si>
  <si>
    <t>DK-81</t>
  </si>
  <si>
    <t>Nordjylland</t>
  </si>
  <si>
    <t>DK-85</t>
  </si>
  <si>
    <t>Sjælland</t>
  </si>
  <si>
    <t>DK-83</t>
  </si>
  <si>
    <t>Syddanmark</t>
  </si>
  <si>
    <t>DJ-AS</t>
  </si>
  <si>
    <t>Ali Sabieh</t>
  </si>
  <si>
    <t>DJ-AR</t>
  </si>
  <si>
    <t>Arta</t>
  </si>
  <si>
    <t>DJ-DI</t>
  </si>
  <si>
    <t>Dikhil</t>
  </si>
  <si>
    <t>DJ-DJ</t>
  </si>
  <si>
    <t>DJ-OB</t>
  </si>
  <si>
    <t>Obock</t>
  </si>
  <si>
    <t>DJ-TA</t>
  </si>
  <si>
    <t>Tadjourah</t>
  </si>
  <si>
    <t>DM-02</t>
  </si>
  <si>
    <t>DM-03</t>
  </si>
  <si>
    <t>Saint David</t>
  </si>
  <si>
    <t>DM-04</t>
  </si>
  <si>
    <t>DM-05</t>
  </si>
  <si>
    <t>DM-06</t>
  </si>
  <si>
    <t>DM-07</t>
  </si>
  <si>
    <t>Saint Luke</t>
  </si>
  <si>
    <t>DM-08</t>
  </si>
  <si>
    <t>Saint Mark</t>
  </si>
  <si>
    <t>DM-09</t>
  </si>
  <si>
    <t>Saint Patrick</t>
  </si>
  <si>
    <t>DM-10</t>
  </si>
  <si>
    <t>DM-11</t>
  </si>
  <si>
    <t>DO-33</t>
  </si>
  <si>
    <t>Cibao Nordeste</t>
  </si>
  <si>
    <t>DO-06</t>
  </si>
  <si>
    <t xml:space="preserve">     Duarte</t>
  </si>
  <si>
    <t>DO-19</t>
  </si>
  <si>
    <t xml:space="preserve">     Hermanas Mirabal</t>
  </si>
  <si>
    <t>DO-14</t>
  </si>
  <si>
    <t xml:space="preserve">     María Trinidad Sánchez</t>
  </si>
  <si>
    <t>DO-20</t>
  </si>
  <si>
    <t xml:space="preserve">     Samaná</t>
  </si>
  <si>
    <t>DO-34</t>
  </si>
  <si>
    <t>Cibao Noroeste</t>
  </si>
  <si>
    <t>DO-05</t>
  </si>
  <si>
    <t xml:space="preserve">     Dajabón</t>
  </si>
  <si>
    <t>DO-15</t>
  </si>
  <si>
    <t xml:space="preserve">     Monte Cristi</t>
  </si>
  <si>
    <t>DO-26</t>
  </si>
  <si>
    <t xml:space="preserve">     Santiago Rodríguez</t>
  </si>
  <si>
    <t>DO-27</t>
  </si>
  <si>
    <t xml:space="preserve">     Valverde</t>
  </si>
  <si>
    <t>DO-35</t>
  </si>
  <si>
    <t>Cibao Norte</t>
  </si>
  <si>
    <t>DO-09</t>
  </si>
  <si>
    <t xml:space="preserve">     Espaillat</t>
  </si>
  <si>
    <t>DO-18</t>
  </si>
  <si>
    <t xml:space="preserve">     Puerto Plata</t>
  </si>
  <si>
    <t>DO-25</t>
  </si>
  <si>
    <t xml:space="preserve">     Santiago</t>
  </si>
  <si>
    <t>DO-36</t>
  </si>
  <si>
    <t>Cibao Sur</t>
  </si>
  <si>
    <t>DO-13</t>
  </si>
  <si>
    <t xml:space="preserve">     La Vega</t>
  </si>
  <si>
    <t>DO-28</t>
  </si>
  <si>
    <t xml:space="preserve">     Monseñor Nouel</t>
  </si>
  <si>
    <t>DO-24</t>
  </si>
  <si>
    <t xml:space="preserve">     Sánchez Ramírez</t>
  </si>
  <si>
    <t>DO-37</t>
  </si>
  <si>
    <t>El Valle</t>
  </si>
  <si>
    <t>DO-07</t>
  </si>
  <si>
    <t xml:space="preserve">     Elías Piña</t>
  </si>
  <si>
    <t>DO-22</t>
  </si>
  <si>
    <t xml:space="preserve">     San Juan</t>
  </si>
  <si>
    <t>DO-38</t>
  </si>
  <si>
    <t>Enriquillo</t>
  </si>
  <si>
    <t>DO-03</t>
  </si>
  <si>
    <t xml:space="preserve">     Baoruco</t>
  </si>
  <si>
    <t>DO-04</t>
  </si>
  <si>
    <t xml:space="preserve">     Barahona</t>
  </si>
  <si>
    <t>DO-10</t>
  </si>
  <si>
    <t xml:space="preserve">     Independencia</t>
  </si>
  <si>
    <t>DO-16</t>
  </si>
  <si>
    <t xml:space="preserve">     Pedernales</t>
  </si>
  <si>
    <t>DO-39</t>
  </si>
  <si>
    <t>Higuamo</t>
  </si>
  <si>
    <t>DO-30</t>
  </si>
  <si>
    <t xml:space="preserve">     Hato Mayor</t>
  </si>
  <si>
    <t>DO-29</t>
  </si>
  <si>
    <t xml:space="preserve">     Monte Plata</t>
  </si>
  <si>
    <t>DO-23</t>
  </si>
  <si>
    <t xml:space="preserve">     San Pedro de Macorís</t>
  </si>
  <si>
    <t>DO-40</t>
  </si>
  <si>
    <t>Ozama</t>
  </si>
  <si>
    <t>DO-01</t>
  </si>
  <si>
    <t xml:space="preserve">     Distrito Nacional</t>
  </si>
  <si>
    <t>DO-32</t>
  </si>
  <si>
    <t xml:space="preserve">     Santo Domingo</t>
  </si>
  <si>
    <t>DO-41</t>
  </si>
  <si>
    <t>Valdesia</t>
  </si>
  <si>
    <t>DO-02</t>
  </si>
  <si>
    <t xml:space="preserve">     Azua</t>
  </si>
  <si>
    <t>DO-17</t>
  </si>
  <si>
    <t xml:space="preserve">     Peravia</t>
  </si>
  <si>
    <t>DO-21</t>
  </si>
  <si>
    <t xml:space="preserve">     San Cristóbal</t>
  </si>
  <si>
    <t>DO-31</t>
  </si>
  <si>
    <t xml:space="preserve">     San José de Ocoa</t>
  </si>
  <si>
    <t>DO-42</t>
  </si>
  <si>
    <t>Yuma</t>
  </si>
  <si>
    <t>DO-08</t>
  </si>
  <si>
    <t xml:space="preserve">     El Seibo</t>
  </si>
  <si>
    <t>DO-11</t>
  </si>
  <si>
    <t xml:space="preserve">     La Altagracia</t>
  </si>
  <si>
    <t>DO-12</t>
  </si>
  <si>
    <t xml:space="preserve">     La Romana</t>
  </si>
  <si>
    <t>EC-A</t>
  </si>
  <si>
    <t>Azuay</t>
  </si>
  <si>
    <t>EC-B</t>
  </si>
  <si>
    <t>EC-F</t>
  </si>
  <si>
    <t>Cañar</t>
  </si>
  <si>
    <t>EC-C</t>
  </si>
  <si>
    <t>Carchi</t>
  </si>
  <si>
    <t>EC-H</t>
  </si>
  <si>
    <t>Chimborazo</t>
  </si>
  <si>
    <t>EC-X</t>
  </si>
  <si>
    <t>Cotopaxi</t>
  </si>
  <si>
    <t>EC-O</t>
  </si>
  <si>
    <t>El Oro</t>
  </si>
  <si>
    <t>EC-E</t>
  </si>
  <si>
    <t>Esmeraldas</t>
  </si>
  <si>
    <t>EC-W</t>
  </si>
  <si>
    <t>Galápagos</t>
  </si>
  <si>
    <t>EC-G</t>
  </si>
  <si>
    <t>Guayas</t>
  </si>
  <si>
    <t>EC-I</t>
  </si>
  <si>
    <t>Imbabura</t>
  </si>
  <si>
    <t>EC-L</t>
  </si>
  <si>
    <t>Loja</t>
  </si>
  <si>
    <t>EC-R</t>
  </si>
  <si>
    <t>EC-M</t>
  </si>
  <si>
    <t>Manabí</t>
  </si>
  <si>
    <t>EC-S</t>
  </si>
  <si>
    <t>EC-N</t>
  </si>
  <si>
    <t>Napo</t>
  </si>
  <si>
    <t>EC-D</t>
  </si>
  <si>
    <t>Orellana</t>
  </si>
  <si>
    <t>EC-Y</t>
  </si>
  <si>
    <t>Pastaza</t>
  </si>
  <si>
    <t>EC-P</t>
  </si>
  <si>
    <t>Pichincha</t>
  </si>
  <si>
    <t>EC-SE</t>
  </si>
  <si>
    <t>Santa Elena</t>
  </si>
  <si>
    <t>EC-SD</t>
  </si>
  <si>
    <t>Santo Domingo de los Tsáchilas</t>
  </si>
  <si>
    <t>EC-U</t>
  </si>
  <si>
    <t>Sucumbíos</t>
  </si>
  <si>
    <t>EC-T</t>
  </si>
  <si>
    <t>Tungurahua</t>
  </si>
  <si>
    <t>EC-Z</t>
  </si>
  <si>
    <t>EG-DK</t>
  </si>
  <si>
    <t>Ad Daqahlīyah</t>
  </si>
  <si>
    <t>EG-BA</t>
  </si>
  <si>
    <t>Al Baḩr al Aḩmar</t>
  </si>
  <si>
    <t>EG-BH</t>
  </si>
  <si>
    <t>Al Buḩayrah</t>
  </si>
  <si>
    <t>EG-FYM</t>
  </si>
  <si>
    <t>Al Fayyūm</t>
  </si>
  <si>
    <t>EG-GH</t>
  </si>
  <si>
    <t>Al Gharbīyah</t>
  </si>
  <si>
    <t>EG-ALX</t>
  </si>
  <si>
    <t>Al Iskandarīyah</t>
  </si>
  <si>
    <t>EG-IS</t>
  </si>
  <si>
    <t>Al Ismā‘īlīyah</t>
  </si>
  <si>
    <t>EG-GZ</t>
  </si>
  <si>
    <t>Al Jīzah</t>
  </si>
  <si>
    <t>EG-MNF</t>
  </si>
  <si>
    <t>Al Minūfīyah</t>
  </si>
  <si>
    <t>EG-MN</t>
  </si>
  <si>
    <t>Al Minyā</t>
  </si>
  <si>
    <t>EG-C</t>
  </si>
  <si>
    <t>Al Qāhirah</t>
  </si>
  <si>
    <t>EG-KB</t>
  </si>
  <si>
    <t>Al Qalyūbīyah</t>
  </si>
  <si>
    <t>EG-LX</t>
  </si>
  <si>
    <t>Al Uqşur</t>
  </si>
  <si>
    <t>EG-WAD</t>
  </si>
  <si>
    <t>Al Wādī al Jadīd</t>
  </si>
  <si>
    <t>EG-SHR</t>
  </si>
  <si>
    <t>Ash Sharqīyah</t>
  </si>
  <si>
    <t>EG-SUZ</t>
  </si>
  <si>
    <t>As Suways</t>
  </si>
  <si>
    <t>EG-ASN</t>
  </si>
  <si>
    <t>Aswān</t>
  </si>
  <si>
    <t>EG-AST</t>
  </si>
  <si>
    <t>Asyūţ</t>
  </si>
  <si>
    <t>EG-BNS</t>
  </si>
  <si>
    <t>Banī Suwayf</t>
  </si>
  <si>
    <t>EG-PTS</t>
  </si>
  <si>
    <t>Būr Sa‘īd</t>
  </si>
  <si>
    <t>EG-DT</t>
  </si>
  <si>
    <t>Dumyāţ</t>
  </si>
  <si>
    <t>EG-JS</t>
  </si>
  <si>
    <t>Janūb Sīnā’</t>
  </si>
  <si>
    <t>EG-KFS</t>
  </si>
  <si>
    <t>Kafr ash Shaykh</t>
  </si>
  <si>
    <t>EG-MT</t>
  </si>
  <si>
    <t>Maţrūḩ</t>
  </si>
  <si>
    <t>EG-KN</t>
  </si>
  <si>
    <t>Qinā</t>
  </si>
  <si>
    <t>EG-SIN</t>
  </si>
  <si>
    <t>Shamāl Sīnā’</t>
  </si>
  <si>
    <t>EG-SHG</t>
  </si>
  <si>
    <t>Sūhāj</t>
  </si>
  <si>
    <t>SV-AH</t>
  </si>
  <si>
    <t>Ahuachapán</t>
  </si>
  <si>
    <t>SV-CA</t>
  </si>
  <si>
    <t>Cabañas</t>
  </si>
  <si>
    <t>SV-CH</t>
  </si>
  <si>
    <t>Chalatenango</t>
  </si>
  <si>
    <t>SV-CU</t>
  </si>
  <si>
    <t>Cuscatlán</t>
  </si>
  <si>
    <t>SV-LI</t>
  </si>
  <si>
    <t>La Libertad</t>
  </si>
  <si>
    <t>SV-PA</t>
  </si>
  <si>
    <t>SV-UN</t>
  </si>
  <si>
    <t>La Unión</t>
  </si>
  <si>
    <t>SV-MO</t>
  </si>
  <si>
    <t>Morazán</t>
  </si>
  <si>
    <t>SV-SM</t>
  </si>
  <si>
    <t>San Miguel</t>
  </si>
  <si>
    <t>SV-SS</t>
  </si>
  <si>
    <t>SV-SA</t>
  </si>
  <si>
    <t>Santa Ana</t>
  </si>
  <si>
    <t>SV-SV</t>
  </si>
  <si>
    <t>San Vicente</t>
  </si>
  <si>
    <t>SV-SO</t>
  </si>
  <si>
    <t>Sonsonate</t>
  </si>
  <si>
    <t>SV-US</t>
  </si>
  <si>
    <t>Usulután</t>
  </si>
  <si>
    <t>GQ-C</t>
  </si>
  <si>
    <t>Región Continental</t>
  </si>
  <si>
    <t>GQ-CS</t>
  </si>
  <si>
    <t>GQ-KN</t>
  </si>
  <si>
    <t>GQ-LI</t>
  </si>
  <si>
    <t>GQ-WN</t>
  </si>
  <si>
    <t>GQ-I</t>
  </si>
  <si>
    <t>Región Insular</t>
  </si>
  <si>
    <t>GQ-AN</t>
  </si>
  <si>
    <t>GQ-BN</t>
  </si>
  <si>
    <t>GQ-BS</t>
  </si>
  <si>
    <t>ER-AN</t>
  </si>
  <si>
    <t>ER-DU</t>
  </si>
  <si>
    <t>Debub</t>
  </si>
  <si>
    <t>ER-DK</t>
  </si>
  <si>
    <t>ER-GB</t>
  </si>
  <si>
    <t>ER-MA</t>
  </si>
  <si>
    <t>ER-SK</t>
  </si>
  <si>
    <t>EE-37</t>
  </si>
  <si>
    <t>Harjumaa</t>
  </si>
  <si>
    <t>EE-39</t>
  </si>
  <si>
    <t>Hiiumaa</t>
  </si>
  <si>
    <t>Ida-Virumaa</t>
  </si>
  <si>
    <t>Järvamaa</t>
  </si>
  <si>
    <t>Jõgevamaa</t>
  </si>
  <si>
    <t>Läänemaa</t>
  </si>
  <si>
    <t>Lääne-Virumaa</t>
  </si>
  <si>
    <t>Pärnumaa</t>
  </si>
  <si>
    <t>Põlvamaa</t>
  </si>
  <si>
    <t>Raplamaa</t>
  </si>
  <si>
    <t>EE-74</t>
  </si>
  <si>
    <t>Saaremaa</t>
  </si>
  <si>
    <t>Tartumaa</t>
  </si>
  <si>
    <t>Valgamaa</t>
  </si>
  <si>
    <t>EE-84</t>
  </si>
  <si>
    <t>Viljandimaa</t>
  </si>
  <si>
    <t>Võrumaa</t>
  </si>
  <si>
    <t>SZ-HH</t>
  </si>
  <si>
    <t>Hhohho</t>
  </si>
  <si>
    <t>SZ-LU</t>
  </si>
  <si>
    <t>Lubombo</t>
  </si>
  <si>
    <t>SZ-MA</t>
  </si>
  <si>
    <t>Manzini</t>
  </si>
  <si>
    <t>SZ-SH</t>
  </si>
  <si>
    <t>Shiselweni</t>
  </si>
  <si>
    <t>ET-AA</t>
  </si>
  <si>
    <t>Ādīs Ābeba</t>
  </si>
  <si>
    <t>administration</t>
  </si>
  <si>
    <t>ET-AF</t>
  </si>
  <si>
    <t>Āfar</t>
  </si>
  <si>
    <t>regional state</t>
  </si>
  <si>
    <t>ET-AM</t>
  </si>
  <si>
    <t>Āmara</t>
  </si>
  <si>
    <t>ET-BE</t>
  </si>
  <si>
    <t>Bīnshangul Gumuz</t>
  </si>
  <si>
    <t>ET-DD</t>
  </si>
  <si>
    <t>Dirē Dawa</t>
  </si>
  <si>
    <t>ET-GA</t>
  </si>
  <si>
    <t>Gambēla Hizboch</t>
  </si>
  <si>
    <t>ET-HA</t>
  </si>
  <si>
    <t>Hārerī Hizb</t>
  </si>
  <si>
    <t>ET-OR</t>
  </si>
  <si>
    <t>Oromīya</t>
  </si>
  <si>
    <t>ET-SO</t>
  </si>
  <si>
    <t>Sumalē</t>
  </si>
  <si>
    <t>ET-TI</t>
  </si>
  <si>
    <t>Tigray</t>
  </si>
  <si>
    <t>FO-01</t>
  </si>
  <si>
    <t>FO-02</t>
  </si>
  <si>
    <t>Eystur</t>
  </si>
  <si>
    <t>FO-03</t>
  </si>
  <si>
    <t>FO-04</t>
  </si>
  <si>
    <t>FO-05</t>
  </si>
  <si>
    <t>FO-06</t>
  </si>
  <si>
    <t>FO-07</t>
  </si>
  <si>
    <t>FO-08</t>
  </si>
  <si>
    <t>FO-09</t>
  </si>
  <si>
    <t>FO-10</t>
  </si>
  <si>
    <t>FO-11</t>
  </si>
  <si>
    <t>FO-12</t>
  </si>
  <si>
    <t>FO-13</t>
  </si>
  <si>
    <t>Nes</t>
  </si>
  <si>
    <t>FO-14</t>
  </si>
  <si>
    <t>FO-15</t>
  </si>
  <si>
    <t>FO-16</t>
  </si>
  <si>
    <t>FO-17</t>
  </si>
  <si>
    <t>Sjóvar</t>
  </si>
  <si>
    <t>FO-18</t>
  </si>
  <si>
    <t>FO-19</t>
  </si>
  <si>
    <t>FO-20</t>
  </si>
  <si>
    <t>FO-21</t>
  </si>
  <si>
    <t>FO-22</t>
  </si>
  <si>
    <t>FO-23</t>
  </si>
  <si>
    <t>Sunda</t>
  </si>
  <si>
    <t>FO-24</t>
  </si>
  <si>
    <t>FO-25</t>
  </si>
  <si>
    <t>FO-26</t>
  </si>
  <si>
    <t>FO-27</t>
  </si>
  <si>
    <t>FO-28</t>
  </si>
  <si>
    <t>Vestmanna</t>
  </si>
  <si>
    <t>FO-29</t>
  </si>
  <si>
    <t>FJ-C</t>
  </si>
  <si>
    <t>FJ-09</t>
  </si>
  <si>
    <t xml:space="preserve">     Naitasiri</t>
  </si>
  <si>
    <t>FJ-10</t>
  </si>
  <si>
    <t xml:space="preserve">     Namosi</t>
  </si>
  <si>
    <t>FJ-12</t>
  </si>
  <si>
    <t xml:space="preserve">     Rewa</t>
  </si>
  <si>
    <t>FJ-13</t>
  </si>
  <si>
    <t xml:space="preserve">     Serua</t>
  </si>
  <si>
    <t>FJ-14</t>
  </si>
  <si>
    <t xml:space="preserve">     Tailevu</t>
  </si>
  <si>
    <t>FJ-E</t>
  </si>
  <si>
    <t>Eastern</t>
  </si>
  <si>
    <t>FJ-04</t>
  </si>
  <si>
    <t xml:space="preserve">     Kadavu</t>
  </si>
  <si>
    <t>FJ-05</t>
  </si>
  <si>
    <t xml:space="preserve">     Lau</t>
  </si>
  <si>
    <t>FJ-06</t>
  </si>
  <si>
    <t xml:space="preserve">     Lomaiviti</t>
  </si>
  <si>
    <t>FJ-N</t>
  </si>
  <si>
    <t>Northern</t>
  </si>
  <si>
    <t>FJ-02</t>
  </si>
  <si>
    <t xml:space="preserve">     Bua</t>
  </si>
  <si>
    <t>FJ-03</t>
  </si>
  <si>
    <t xml:space="preserve">     Cakaudrove</t>
  </si>
  <si>
    <t>FJ-07</t>
  </si>
  <si>
    <t xml:space="preserve">     Macuata</t>
  </si>
  <si>
    <t>FJ-R</t>
  </si>
  <si>
    <t>Rotuma</t>
  </si>
  <si>
    <t>FJ-W</t>
  </si>
  <si>
    <t>Western</t>
  </si>
  <si>
    <t>FJ-01</t>
  </si>
  <si>
    <t xml:space="preserve">     Ba</t>
  </si>
  <si>
    <t>FJ-08</t>
  </si>
  <si>
    <t xml:space="preserve">     Nadroga and Navosa</t>
  </si>
  <si>
    <t>FJ-11</t>
  </si>
  <si>
    <t xml:space="preserve">     Ra</t>
  </si>
  <si>
    <t>FI-01</t>
  </si>
  <si>
    <t>Åland</t>
  </si>
  <si>
    <t>FI-02</t>
  </si>
  <si>
    <t>Etelä-Karjala</t>
  </si>
  <si>
    <t>FI-03</t>
  </si>
  <si>
    <t>Etelä-Pohjanmaa</t>
  </si>
  <si>
    <t>FI-04</t>
  </si>
  <si>
    <t>Etelä-Savo</t>
  </si>
  <si>
    <t>FI-05</t>
  </si>
  <si>
    <t>Kainuu</t>
  </si>
  <si>
    <t>FI-06</t>
  </si>
  <si>
    <t>Kanta-Häme</t>
  </si>
  <si>
    <t>FI-07</t>
  </si>
  <si>
    <t>Keski-Pohjanmaa</t>
  </si>
  <si>
    <t>FI-08</t>
  </si>
  <si>
    <t>Keski-Suomi</t>
  </si>
  <si>
    <t>FI-09</t>
  </si>
  <si>
    <t>Kymenlaakso</t>
  </si>
  <si>
    <t>FI-10</t>
  </si>
  <si>
    <t>Lappi</t>
  </si>
  <si>
    <t>FI-16</t>
  </si>
  <si>
    <t>Päijät-Häme</t>
  </si>
  <si>
    <t>FI-11</t>
  </si>
  <si>
    <t>Pirkanmaa</t>
  </si>
  <si>
    <t>FI-12</t>
  </si>
  <si>
    <t>Pohjanmaa</t>
  </si>
  <si>
    <t>FI-13</t>
  </si>
  <si>
    <t>Pohjois-Karjala</t>
  </si>
  <si>
    <t>FI-14</t>
  </si>
  <si>
    <t>Pohjois-Pohjanmaa</t>
  </si>
  <si>
    <t>FI-15</t>
  </si>
  <si>
    <t>Pohjois-Savo</t>
  </si>
  <si>
    <t>FI-17</t>
  </si>
  <si>
    <t>Satakunta</t>
  </si>
  <si>
    <t>FI-18</t>
  </si>
  <si>
    <t>Uusimaa</t>
  </si>
  <si>
    <t>FI-19</t>
  </si>
  <si>
    <t>Varsinais-Suomi</t>
  </si>
  <si>
    <t>FR-ARA</t>
  </si>
  <si>
    <t>Auvergne-Rhône-Alpes</t>
  </si>
  <si>
    <t>FR-01</t>
  </si>
  <si>
    <t xml:space="preserve">     Ain</t>
  </si>
  <si>
    <t>FR-03</t>
  </si>
  <si>
    <t xml:space="preserve">     Allier</t>
  </si>
  <si>
    <t>FR-07</t>
  </si>
  <si>
    <t xml:space="preserve">     Ardèche</t>
  </si>
  <si>
    <t>FR-15</t>
  </si>
  <si>
    <t xml:space="preserve">     Cantal</t>
  </si>
  <si>
    <t>FR-26</t>
  </si>
  <si>
    <t xml:space="preserve">     Drôme</t>
  </si>
  <si>
    <t>FR-43</t>
  </si>
  <si>
    <t xml:space="preserve">     Haute-Loire</t>
  </si>
  <si>
    <t>FR-74</t>
  </si>
  <si>
    <t xml:space="preserve">     Haute-Savoie</t>
  </si>
  <si>
    <t>FR-38</t>
  </si>
  <si>
    <t xml:space="preserve">     Isère</t>
  </si>
  <si>
    <t>FR-42</t>
  </si>
  <si>
    <t xml:space="preserve">     Loire</t>
  </si>
  <si>
    <t>FR-63</t>
  </si>
  <si>
    <t xml:space="preserve">     Puy-de-Dôme</t>
  </si>
  <si>
    <t>FR-69</t>
  </si>
  <si>
    <t xml:space="preserve">     Rhône</t>
  </si>
  <si>
    <t>FR-73</t>
  </si>
  <si>
    <t xml:space="preserve">     Savoie</t>
  </si>
  <si>
    <t>FR-BFC</t>
  </si>
  <si>
    <t>Bourgogne-Franche-Comté</t>
  </si>
  <si>
    <t>FR-90</t>
  </si>
  <si>
    <t>FR-21</t>
  </si>
  <si>
    <t xml:space="preserve">     Côte-d’Or</t>
  </si>
  <si>
    <t>FR-25</t>
  </si>
  <si>
    <t xml:space="preserve">     Doubs</t>
  </si>
  <si>
    <t>FR-70</t>
  </si>
  <si>
    <t xml:space="preserve">     Haute-Saône</t>
  </si>
  <si>
    <t>FR-39</t>
  </si>
  <si>
    <t xml:space="preserve">     Jura</t>
  </si>
  <si>
    <t>FR-58</t>
  </si>
  <si>
    <t xml:space="preserve">     Nièvre</t>
  </si>
  <si>
    <t>FR-71</t>
  </si>
  <si>
    <t xml:space="preserve">     Saône-et-Loire</t>
  </si>
  <si>
    <t>FR-89</t>
  </si>
  <si>
    <t xml:space="preserve">     Yonne</t>
  </si>
  <si>
    <t>FR-BRE</t>
  </si>
  <si>
    <t>Bretagne</t>
  </si>
  <si>
    <t>FR-22</t>
  </si>
  <si>
    <t xml:space="preserve">     Côtes-d’Armor</t>
  </si>
  <si>
    <t>FR-29</t>
  </si>
  <si>
    <t xml:space="preserve">     Finistère</t>
  </si>
  <si>
    <t>FR-35</t>
  </si>
  <si>
    <t xml:space="preserve">     Ille-et-Vilaine</t>
  </si>
  <si>
    <t>FR-56</t>
  </si>
  <si>
    <t xml:space="preserve">     Morbihan</t>
  </si>
  <si>
    <t>FR-CVL</t>
  </si>
  <si>
    <t>Centre-Val de Loire</t>
  </si>
  <si>
    <t>FR-18</t>
  </si>
  <si>
    <t xml:space="preserve">     Cher</t>
  </si>
  <si>
    <t>FR-28</t>
  </si>
  <si>
    <t xml:space="preserve">     Eure-et-Loir</t>
  </si>
  <si>
    <t>FR-36</t>
  </si>
  <si>
    <t xml:space="preserve">     Indre</t>
  </si>
  <si>
    <t>FR-37</t>
  </si>
  <si>
    <t xml:space="preserve">     Indre-et-Loire</t>
  </si>
  <si>
    <t>FR-45</t>
  </si>
  <si>
    <t xml:space="preserve">     Loiret</t>
  </si>
  <si>
    <t>FR-41</t>
  </si>
  <si>
    <t xml:space="preserve">     Loir-et-Cher</t>
  </si>
  <si>
    <t>Corsica</t>
  </si>
  <si>
    <t>FR-GES</t>
  </si>
  <si>
    <t>Grand Est</t>
  </si>
  <si>
    <t>FR-08</t>
  </si>
  <si>
    <t xml:space="preserve">     Ardennes</t>
  </si>
  <si>
    <t>FR-10</t>
  </si>
  <si>
    <t xml:space="preserve">     Aube</t>
  </si>
  <si>
    <t>FR-52</t>
  </si>
  <si>
    <t xml:space="preserve">     Haute-Marne</t>
  </si>
  <si>
    <t>FR-51</t>
  </si>
  <si>
    <t xml:space="preserve">     Marne</t>
  </si>
  <si>
    <t>FR-54</t>
  </si>
  <si>
    <t xml:space="preserve">     Meurthe-et-Moselle</t>
  </si>
  <si>
    <t>FR-55</t>
  </si>
  <si>
    <t xml:space="preserve">     Meuse</t>
  </si>
  <si>
    <t>FR-57</t>
  </si>
  <si>
    <t xml:space="preserve">     Moselle</t>
  </si>
  <si>
    <t>FR-88</t>
  </si>
  <si>
    <t xml:space="preserve">     Vosges</t>
  </si>
  <si>
    <t>FR-HDF</t>
  </si>
  <si>
    <t>Hauts-de-France</t>
  </si>
  <si>
    <t>FR-02</t>
  </si>
  <si>
    <t xml:space="preserve">     Aisne</t>
  </si>
  <si>
    <t>FR-59</t>
  </si>
  <si>
    <t xml:space="preserve">     Nord</t>
  </si>
  <si>
    <t>FR-60</t>
  </si>
  <si>
    <t xml:space="preserve">     Oise</t>
  </si>
  <si>
    <t>FR-62</t>
  </si>
  <si>
    <t xml:space="preserve">     Pas-de-Calais</t>
  </si>
  <si>
    <t>FR-80</t>
  </si>
  <si>
    <t xml:space="preserve">     Somme</t>
  </si>
  <si>
    <t>FR-IDF</t>
  </si>
  <si>
    <t>Île-de-France</t>
  </si>
  <si>
    <t>FR-91</t>
  </si>
  <si>
    <t xml:space="preserve">     Essonne</t>
  </si>
  <si>
    <t>FR-92</t>
  </si>
  <si>
    <t xml:space="preserve">     Hauts-de-Seine</t>
  </si>
  <si>
    <t xml:space="preserve">     Paris</t>
  </si>
  <si>
    <t>FR-77</t>
  </si>
  <si>
    <t xml:space="preserve">     Seine-et-Marne</t>
  </si>
  <si>
    <t>FR-93</t>
  </si>
  <si>
    <t xml:space="preserve">     Seine-Saint-Denis</t>
  </si>
  <si>
    <t>FR-94</t>
  </si>
  <si>
    <t xml:space="preserve">     Val-de-Marne</t>
  </si>
  <si>
    <t>FR-95</t>
  </si>
  <si>
    <t xml:space="preserve">     Val-d’Oise</t>
  </si>
  <si>
    <t>FR-78</t>
  </si>
  <si>
    <t xml:space="preserve">     Yvelines</t>
  </si>
  <si>
    <t>FR-NOR</t>
  </si>
  <si>
    <t>Normandie</t>
  </si>
  <si>
    <t>FR-14</t>
  </si>
  <si>
    <t xml:space="preserve">     Calvados</t>
  </si>
  <si>
    <t>FR-27</t>
  </si>
  <si>
    <t xml:space="preserve">     Eure</t>
  </si>
  <si>
    <t>FR-50</t>
  </si>
  <si>
    <t xml:space="preserve">     Manche</t>
  </si>
  <si>
    <t>FR-61</t>
  </si>
  <si>
    <t xml:space="preserve">     Orne</t>
  </si>
  <si>
    <t>FR-76</t>
  </si>
  <si>
    <t xml:space="preserve">     Seine-Maritime</t>
  </si>
  <si>
    <t>FR-NAQ</t>
  </si>
  <si>
    <t>Nouvelle-Aquitaine</t>
  </si>
  <si>
    <t>FR-16</t>
  </si>
  <si>
    <t xml:space="preserve">     Charente</t>
  </si>
  <si>
    <t>FR-17</t>
  </si>
  <si>
    <t xml:space="preserve">     Charente-Maritime</t>
  </si>
  <si>
    <t>FR-19</t>
  </si>
  <si>
    <t xml:space="preserve">     Corrèze</t>
  </si>
  <si>
    <t>FR-23</t>
  </si>
  <si>
    <t xml:space="preserve">     Creuse</t>
  </si>
  <si>
    <t>FR-79</t>
  </si>
  <si>
    <t xml:space="preserve">     Deux-Sèvres</t>
  </si>
  <si>
    <t>FR-24</t>
  </si>
  <si>
    <t xml:space="preserve">     Dordogne</t>
  </si>
  <si>
    <t>FR-33</t>
  </si>
  <si>
    <t xml:space="preserve">     Gironde</t>
  </si>
  <si>
    <t>FR-87</t>
  </si>
  <si>
    <t xml:space="preserve">     Haute-Vienne</t>
  </si>
  <si>
    <t>FR-40</t>
  </si>
  <si>
    <t xml:space="preserve">     Landes</t>
  </si>
  <si>
    <t>FR-47</t>
  </si>
  <si>
    <t xml:space="preserve">     Lot-et-Garonne</t>
  </si>
  <si>
    <t>FR-64</t>
  </si>
  <si>
    <t xml:space="preserve">     Pyrénées-Atlantiques</t>
  </si>
  <si>
    <t>FR-86</t>
  </si>
  <si>
    <t xml:space="preserve">     Vienne</t>
  </si>
  <si>
    <t>FR-OCC</t>
  </si>
  <si>
    <t>Occitanie</t>
  </si>
  <si>
    <t>FR-09</t>
  </si>
  <si>
    <t xml:space="preserve">     Ariège</t>
  </si>
  <si>
    <t>FR-11</t>
  </si>
  <si>
    <t xml:space="preserve">     Aude</t>
  </si>
  <si>
    <t>FR-12</t>
  </si>
  <si>
    <t xml:space="preserve">     Aveyron</t>
  </si>
  <si>
    <t>FR-30</t>
  </si>
  <si>
    <t xml:space="preserve">     Gard</t>
  </si>
  <si>
    <t>FR-32</t>
  </si>
  <si>
    <t xml:space="preserve">     Gers</t>
  </si>
  <si>
    <t>FR-31</t>
  </si>
  <si>
    <t xml:space="preserve">     Haute-Garonne</t>
  </si>
  <si>
    <t>FR-65</t>
  </si>
  <si>
    <t xml:space="preserve">     Hautes-Pyrénées</t>
  </si>
  <si>
    <t>FR-34</t>
  </si>
  <si>
    <t xml:space="preserve">     Hérault</t>
  </si>
  <si>
    <t>FR-46</t>
  </si>
  <si>
    <t xml:space="preserve">     Lot</t>
  </si>
  <si>
    <t>FR-48</t>
  </si>
  <si>
    <t xml:space="preserve">     Lozère</t>
  </si>
  <si>
    <t>FR-66</t>
  </si>
  <si>
    <t xml:space="preserve">     Pyrénées-Orientales</t>
  </si>
  <si>
    <t>FR-81</t>
  </si>
  <si>
    <t xml:space="preserve">     Tarn</t>
  </si>
  <si>
    <t>FR-82</t>
  </si>
  <si>
    <t xml:space="preserve">     Tarn-et-Garonne</t>
  </si>
  <si>
    <t>FR-PDL</t>
  </si>
  <si>
    <t>Pays de la Loire</t>
  </si>
  <si>
    <t>FR-44</t>
  </si>
  <si>
    <t xml:space="preserve">     Loire-Atlantique</t>
  </si>
  <si>
    <t>FR-49</t>
  </si>
  <si>
    <t xml:space="preserve">     Maine-et-Loire</t>
  </si>
  <si>
    <t>FR-53</t>
  </si>
  <si>
    <t xml:space="preserve">     Mayenne</t>
  </si>
  <si>
    <t>FR-72</t>
  </si>
  <si>
    <t xml:space="preserve">     Sarthe</t>
  </si>
  <si>
    <t>FR-85</t>
  </si>
  <si>
    <t xml:space="preserve">     Vendée</t>
  </si>
  <si>
    <t>FR-PAC</t>
  </si>
  <si>
    <t>Provence-Alpes-Côte d’Azur</t>
  </si>
  <si>
    <t>FR-04</t>
  </si>
  <si>
    <t xml:space="preserve">     Alpes-de-Haute-Provence</t>
  </si>
  <si>
    <t>FR-06</t>
  </si>
  <si>
    <t xml:space="preserve">     Alpes-Maritimes</t>
  </si>
  <si>
    <t>FR-13</t>
  </si>
  <si>
    <t xml:space="preserve">     Bouches-du-Rhône</t>
  </si>
  <si>
    <t>FR-05</t>
  </si>
  <si>
    <t xml:space="preserve">     Hautes-Alpes</t>
  </si>
  <si>
    <t>FR-83</t>
  </si>
  <si>
    <t xml:space="preserve">     Var</t>
  </si>
  <si>
    <t>FR-84</t>
  </si>
  <si>
    <t xml:space="preserve">     Vaucluse</t>
  </si>
  <si>
    <t>PF-01</t>
  </si>
  <si>
    <t>Îles Australes</t>
  </si>
  <si>
    <t>administrative subdivision</t>
  </si>
  <si>
    <t>PF-02</t>
  </si>
  <si>
    <t>Îles du Vent</t>
  </si>
  <si>
    <t>PF-03</t>
  </si>
  <si>
    <t>Îles Marquises</t>
  </si>
  <si>
    <t>PF-04</t>
  </si>
  <si>
    <t>Îles Sous-le-Vent</t>
  </si>
  <si>
    <t>PF-05</t>
  </si>
  <si>
    <t>Îles Tuamotu-Gambier</t>
  </si>
  <si>
    <t>GA-1</t>
  </si>
  <si>
    <t>Estuaire</t>
  </si>
  <si>
    <t>GA-2</t>
  </si>
  <si>
    <t>Haut-Ogooué</t>
  </si>
  <si>
    <t>GA-3</t>
  </si>
  <si>
    <t>Moyen-Ogooué</t>
  </si>
  <si>
    <t>GA-4</t>
  </si>
  <si>
    <t>Ngounié</t>
  </si>
  <si>
    <t>GA-5</t>
  </si>
  <si>
    <t>Nyanga</t>
  </si>
  <si>
    <t>GA-6</t>
  </si>
  <si>
    <t>Ogooué-Ivindo</t>
  </si>
  <si>
    <t>GA-7</t>
  </si>
  <si>
    <t>Ogooué-Lolo</t>
  </si>
  <si>
    <t>GA-8</t>
  </si>
  <si>
    <t>Ogooué-Maritime</t>
  </si>
  <si>
    <t>GA-9</t>
  </si>
  <si>
    <t>Woleu-Ntem</t>
  </si>
  <si>
    <t>GM-B</t>
  </si>
  <si>
    <t>Banjul</t>
  </si>
  <si>
    <t>GM-M</t>
  </si>
  <si>
    <t>Central River</t>
  </si>
  <si>
    <t>GM-K</t>
  </si>
  <si>
    <t>Kanifing</t>
  </si>
  <si>
    <t>GM-L</t>
  </si>
  <si>
    <t>Lower River</t>
  </si>
  <si>
    <t>GM-N</t>
  </si>
  <si>
    <t>North Bank</t>
  </si>
  <si>
    <t>GM-U</t>
  </si>
  <si>
    <t>Upper River</t>
  </si>
  <si>
    <t>GM-W</t>
  </si>
  <si>
    <t>West Coast</t>
  </si>
  <si>
    <t>GE-AB</t>
  </si>
  <si>
    <t>Abkhazia</t>
  </si>
  <si>
    <t>GE-AJ</t>
  </si>
  <si>
    <t>Ajaria</t>
  </si>
  <si>
    <t>GE-GU</t>
  </si>
  <si>
    <t>Guria</t>
  </si>
  <si>
    <t>GE-IM</t>
  </si>
  <si>
    <t>Imereti</t>
  </si>
  <si>
    <t>GE-KA</t>
  </si>
  <si>
    <t>K’akheti</t>
  </si>
  <si>
    <t>GE-KK</t>
  </si>
  <si>
    <t>Kvemo Kartli</t>
  </si>
  <si>
    <t>GE-MM</t>
  </si>
  <si>
    <t>Mtskheta Mtianeti</t>
  </si>
  <si>
    <t>GE-RL</t>
  </si>
  <si>
    <t>Rach’a-Lechkhumi da Kvemo Svaneti</t>
  </si>
  <si>
    <t>GE-SZ</t>
  </si>
  <si>
    <t>Samegrelo-Zemo Svaneti</t>
  </si>
  <si>
    <t>GE-SJ</t>
  </si>
  <si>
    <t>Samtskhe-Javakheti</t>
  </si>
  <si>
    <t>GE-SK</t>
  </si>
  <si>
    <t>Shida Kartli</t>
  </si>
  <si>
    <t>GE-TB</t>
  </si>
  <si>
    <t>Tbilisi</t>
  </si>
  <si>
    <t>DE-BW</t>
  </si>
  <si>
    <t>Baden-Württemberg</t>
  </si>
  <si>
    <t>DE-BY</t>
  </si>
  <si>
    <t>Bavaria</t>
  </si>
  <si>
    <t>DE-BE</t>
  </si>
  <si>
    <t>Berlin</t>
  </si>
  <si>
    <t>DE-BB</t>
  </si>
  <si>
    <t>Brandenburg</t>
  </si>
  <si>
    <t>DE-HB</t>
  </si>
  <si>
    <t>Bremen</t>
  </si>
  <si>
    <t>DE-HH</t>
  </si>
  <si>
    <t>Hamburg</t>
  </si>
  <si>
    <t>DE-HE</t>
  </si>
  <si>
    <t>Hesse</t>
  </si>
  <si>
    <t>DE-NI</t>
  </si>
  <si>
    <t>Lower Saxony</t>
  </si>
  <si>
    <t>DE-MV</t>
  </si>
  <si>
    <t>Mecklenburg-Western Pomerania</t>
  </si>
  <si>
    <t>DE-NW</t>
  </si>
  <si>
    <t>North Rhine-Westphalia</t>
  </si>
  <si>
    <t>DE-RP</t>
  </si>
  <si>
    <t>Rhineland-Palatinate</t>
  </si>
  <si>
    <t>DE-SL</t>
  </si>
  <si>
    <t>Saarland</t>
  </si>
  <si>
    <t>DE-SN</t>
  </si>
  <si>
    <t>Saxony</t>
  </si>
  <si>
    <t>DE-ST</t>
  </si>
  <si>
    <t>Saxony-Anhalt</t>
  </si>
  <si>
    <t>DE-SH</t>
  </si>
  <si>
    <t>Schleswig-Holstein</t>
  </si>
  <si>
    <t>DE-TH</t>
  </si>
  <si>
    <t>Thuringia</t>
  </si>
  <si>
    <t>GH-AF</t>
  </si>
  <si>
    <t>Ahafo</t>
  </si>
  <si>
    <t>GH-AH</t>
  </si>
  <si>
    <t>Ashanti</t>
  </si>
  <si>
    <t>GH-BO</t>
  </si>
  <si>
    <t>Bono</t>
  </si>
  <si>
    <t>GH-BE</t>
  </si>
  <si>
    <t>Bono East</t>
  </si>
  <si>
    <t>GH-CP</t>
  </si>
  <si>
    <t>GH-EP</t>
  </si>
  <si>
    <t>GH-AA</t>
  </si>
  <si>
    <t>Greater Accra</t>
  </si>
  <si>
    <t>GH-NE</t>
  </si>
  <si>
    <t>GH-NP</t>
  </si>
  <si>
    <t>GH-OT</t>
  </si>
  <si>
    <t>Oti</t>
  </si>
  <si>
    <t>GH-SV</t>
  </si>
  <si>
    <t>Savannah</t>
  </si>
  <si>
    <t>GH-UE</t>
  </si>
  <si>
    <t>Upper East</t>
  </si>
  <si>
    <t>GH-UW</t>
  </si>
  <si>
    <t>Upper West</t>
  </si>
  <si>
    <t>GH-TV</t>
  </si>
  <si>
    <t>Volta</t>
  </si>
  <si>
    <t>GH-WP</t>
  </si>
  <si>
    <t>GH-WN</t>
  </si>
  <si>
    <t>Western North</t>
  </si>
  <si>
    <t>GR-69</t>
  </si>
  <si>
    <t>Ágion Óros</t>
  </si>
  <si>
    <t>autonomous monastic state</t>
  </si>
  <si>
    <t>GR-A</t>
  </si>
  <si>
    <t>Anatolikí Makedonía kai Thráki</t>
  </si>
  <si>
    <t>GR-I</t>
  </si>
  <si>
    <t>Attikí</t>
  </si>
  <si>
    <t>GR-G</t>
  </si>
  <si>
    <t>Dytikí Elláda</t>
  </si>
  <si>
    <t>GR-C</t>
  </si>
  <si>
    <t>Dytikí Makedonía</t>
  </si>
  <si>
    <t>GR-F</t>
  </si>
  <si>
    <t>Ionía Nísia</t>
  </si>
  <si>
    <t>GR-D</t>
  </si>
  <si>
    <t>Ípeiros</t>
  </si>
  <si>
    <t>GR-B</t>
  </si>
  <si>
    <t>Kentrikí Makedonía</t>
  </si>
  <si>
    <t>GR-M</t>
  </si>
  <si>
    <t>Kríti</t>
  </si>
  <si>
    <t>GR-L</t>
  </si>
  <si>
    <t>Nótio Aigaío</t>
  </si>
  <si>
    <t>GR-J</t>
  </si>
  <si>
    <t>Pelopónnisos</t>
  </si>
  <si>
    <t>GR-H</t>
  </si>
  <si>
    <t>Stereá Elláda</t>
  </si>
  <si>
    <t>GR-E</t>
  </si>
  <si>
    <t>Thessalía</t>
  </si>
  <si>
    <t>GR-K</t>
  </si>
  <si>
    <t>Vóreio Aigaío</t>
  </si>
  <si>
    <t>GL-AV</t>
  </si>
  <si>
    <t>Avannaata</t>
  </si>
  <si>
    <t>GL-KU</t>
  </si>
  <si>
    <t>Kujalleq</t>
  </si>
  <si>
    <t>GL-QT</t>
  </si>
  <si>
    <t>Qeqertalik</t>
  </si>
  <si>
    <t>GL-QE</t>
  </si>
  <si>
    <t>Qeqqata</t>
  </si>
  <si>
    <t>GL-SM</t>
  </si>
  <si>
    <t>Sermersooq</t>
  </si>
  <si>
    <t>GD-01</t>
  </si>
  <si>
    <t>GD-02</t>
  </si>
  <si>
    <t>GD-03</t>
  </si>
  <si>
    <t>GD-04</t>
  </si>
  <si>
    <t>GD-05</t>
  </si>
  <si>
    <t>GD-06</t>
  </si>
  <si>
    <t>GD-10</t>
  </si>
  <si>
    <t>Southern Grenadine Islands</t>
  </si>
  <si>
    <t>Alta Verapaz</t>
  </si>
  <si>
    <t>Baja Verapaz</t>
  </si>
  <si>
    <t>Chimaltenango</t>
  </si>
  <si>
    <t>Chiquimula</t>
  </si>
  <si>
    <t>El Progreso</t>
  </si>
  <si>
    <t>Escuintla</t>
  </si>
  <si>
    <t>Huehuetenango</t>
  </si>
  <si>
    <t>Izabal</t>
  </si>
  <si>
    <t>Jalapa</t>
  </si>
  <si>
    <t>Jutiapa</t>
  </si>
  <si>
    <t>Petén</t>
  </si>
  <si>
    <t>Quetzaltenango</t>
  </si>
  <si>
    <t>Quiché</t>
  </si>
  <si>
    <t>Retalhuleu</t>
  </si>
  <si>
    <t>Sacatepéquez</t>
  </si>
  <si>
    <t>San Marcos</t>
  </si>
  <si>
    <t>Santa Rosa</t>
  </si>
  <si>
    <t>Sololá</t>
  </si>
  <si>
    <t>Suchitepéquez</t>
  </si>
  <si>
    <t>Totonicapán</t>
  </si>
  <si>
    <t>Zacapa</t>
  </si>
  <si>
    <t>GN-B</t>
  </si>
  <si>
    <t>Boké</t>
  </si>
  <si>
    <t>administrative region</t>
  </si>
  <si>
    <t>GN-BF</t>
  </si>
  <si>
    <t xml:space="preserve">     Boffa</t>
  </si>
  <si>
    <t>GN-BK</t>
  </si>
  <si>
    <t xml:space="preserve">     Boké</t>
  </si>
  <si>
    <t>GN-FR</t>
  </si>
  <si>
    <t xml:space="preserve">     Fria</t>
  </si>
  <si>
    <t>GN-GA</t>
  </si>
  <si>
    <t xml:space="preserve">     Gaoual</t>
  </si>
  <si>
    <t>GN-KN</t>
  </si>
  <si>
    <t xml:space="preserve">     Koundara</t>
  </si>
  <si>
    <t>GN-C</t>
  </si>
  <si>
    <t>Conakry</t>
  </si>
  <si>
    <t>GN-F</t>
  </si>
  <si>
    <t>Faranah</t>
  </si>
  <si>
    <t>GN-DB</t>
  </si>
  <si>
    <t xml:space="preserve">     Dabola</t>
  </si>
  <si>
    <t>GN-DI</t>
  </si>
  <si>
    <t xml:space="preserve">     Dinguiraye</t>
  </si>
  <si>
    <t>GN-FA</t>
  </si>
  <si>
    <t xml:space="preserve">     Faranah</t>
  </si>
  <si>
    <t>GN-KS</t>
  </si>
  <si>
    <t xml:space="preserve">     Kissidougou</t>
  </si>
  <si>
    <t>GN-K</t>
  </si>
  <si>
    <t>Kankan</t>
  </si>
  <si>
    <t>GN-KA</t>
  </si>
  <si>
    <t xml:space="preserve">     Kankan</t>
  </si>
  <si>
    <t>GN-KE</t>
  </si>
  <si>
    <t xml:space="preserve">     Kérouané</t>
  </si>
  <si>
    <t>GN-KO</t>
  </si>
  <si>
    <t xml:space="preserve">     Kouroussa</t>
  </si>
  <si>
    <t>GN-MD</t>
  </si>
  <si>
    <t xml:space="preserve">     Mandiana</t>
  </si>
  <si>
    <t>GN-SI</t>
  </si>
  <si>
    <t xml:space="preserve">     Siguiri</t>
  </si>
  <si>
    <t>GN-D</t>
  </si>
  <si>
    <t>Kindia</t>
  </si>
  <si>
    <t>GN-CO</t>
  </si>
  <si>
    <t xml:space="preserve">     Coyah</t>
  </si>
  <si>
    <t>GN-DU</t>
  </si>
  <si>
    <t xml:space="preserve">     Dubréka</t>
  </si>
  <si>
    <t>GN-FO</t>
  </si>
  <si>
    <t xml:space="preserve">     Forécariah</t>
  </si>
  <si>
    <t>GN-KD</t>
  </si>
  <si>
    <t xml:space="preserve">     Kindia</t>
  </si>
  <si>
    <t>GN-TE</t>
  </si>
  <si>
    <t xml:space="preserve">     Télimélé</t>
  </si>
  <si>
    <t>GN-L</t>
  </si>
  <si>
    <t>Labé</t>
  </si>
  <si>
    <t>GN-KB</t>
  </si>
  <si>
    <t xml:space="preserve">     Koubia</t>
  </si>
  <si>
    <t>GN-LA</t>
  </si>
  <si>
    <t xml:space="preserve">     Labé</t>
  </si>
  <si>
    <t>GN-LE</t>
  </si>
  <si>
    <t xml:space="preserve">     Lélouma</t>
  </si>
  <si>
    <t>GN-ML</t>
  </si>
  <si>
    <t xml:space="preserve">     Mali</t>
  </si>
  <si>
    <t>GN-TO</t>
  </si>
  <si>
    <t xml:space="preserve">     Tougué</t>
  </si>
  <si>
    <t>GN-M</t>
  </si>
  <si>
    <t>Mamou</t>
  </si>
  <si>
    <t>GN-DL</t>
  </si>
  <si>
    <t xml:space="preserve">     Dalaba</t>
  </si>
  <si>
    <t>GN-MM</t>
  </si>
  <si>
    <t xml:space="preserve">     Mamou</t>
  </si>
  <si>
    <t>GN-PI</t>
  </si>
  <si>
    <t xml:space="preserve">     Pita</t>
  </si>
  <si>
    <t>GN-N</t>
  </si>
  <si>
    <t>N’Zérékoré</t>
  </si>
  <si>
    <t>GN-BE</t>
  </si>
  <si>
    <t xml:space="preserve">     Beyla</t>
  </si>
  <si>
    <t>GN-GU</t>
  </si>
  <si>
    <t xml:space="preserve">     Guékédou</t>
  </si>
  <si>
    <t>GN-LO</t>
  </si>
  <si>
    <t xml:space="preserve">     Lola</t>
  </si>
  <si>
    <t>GN-MC</t>
  </si>
  <si>
    <t xml:space="preserve">     Macenta</t>
  </si>
  <si>
    <t>GN-NZ</t>
  </si>
  <si>
    <t xml:space="preserve">     N’Zérékoré</t>
  </si>
  <si>
    <t>GN-YO</t>
  </si>
  <si>
    <t xml:space="preserve">     Yomou</t>
  </si>
  <si>
    <t>GW-BS</t>
  </si>
  <si>
    <t>Bissau</t>
  </si>
  <si>
    <t>autonomous sector</t>
  </si>
  <si>
    <t>GW-L</t>
  </si>
  <si>
    <t>Leste</t>
  </si>
  <si>
    <t>GW-BA</t>
  </si>
  <si>
    <t xml:space="preserve">     Bafatá</t>
  </si>
  <si>
    <t>GW-GA</t>
  </si>
  <si>
    <t xml:space="preserve">     Gabú</t>
  </si>
  <si>
    <t>GW-N</t>
  </si>
  <si>
    <t>Norte</t>
  </si>
  <si>
    <t>GW-BM</t>
  </si>
  <si>
    <t xml:space="preserve">     Biombo</t>
  </si>
  <si>
    <t>GW-CA</t>
  </si>
  <si>
    <t xml:space="preserve">     Cacheu</t>
  </si>
  <si>
    <t>GW-OI</t>
  </si>
  <si>
    <t xml:space="preserve">     Oio</t>
  </si>
  <si>
    <t>GW-S</t>
  </si>
  <si>
    <t>Sul</t>
  </si>
  <si>
    <t>GW-BL</t>
  </si>
  <si>
    <t xml:space="preserve">     Bolama/Bijagós</t>
  </si>
  <si>
    <t>GW-QU</t>
  </si>
  <si>
    <t xml:space="preserve">     Quinara</t>
  </si>
  <si>
    <t>GW-TO</t>
  </si>
  <si>
    <t xml:space="preserve">     Tombali</t>
  </si>
  <si>
    <t>GY-BA</t>
  </si>
  <si>
    <t>Barima-Waini</t>
  </si>
  <si>
    <t>GY-CU</t>
  </si>
  <si>
    <t>Cuyuni-Mazaruni</t>
  </si>
  <si>
    <t>GY-DE</t>
  </si>
  <si>
    <t>Demerara-Mahaica</t>
  </si>
  <si>
    <t>GY-EB</t>
  </si>
  <si>
    <t>East Berbice-Corentyne</t>
  </si>
  <si>
    <t>GY-ES</t>
  </si>
  <si>
    <t>Essequibo Islands-West Demerara</t>
  </si>
  <si>
    <t>GY-MA</t>
  </si>
  <si>
    <t>Mahaica-Berbice</t>
  </si>
  <si>
    <t>GY-PM</t>
  </si>
  <si>
    <t>Pomeroon-Supenaam</t>
  </si>
  <si>
    <t>GY-PT</t>
  </si>
  <si>
    <t>Potaro-Siparuni</t>
  </si>
  <si>
    <t>GY-UD</t>
  </si>
  <si>
    <t>Upper Demerara-Berbice</t>
  </si>
  <si>
    <t>GY-UT</t>
  </si>
  <si>
    <t>Upper Takutu-Upper Essequibo</t>
  </si>
  <si>
    <t>HT-AR</t>
  </si>
  <si>
    <t>Artibonite</t>
  </si>
  <si>
    <t>HT-CE</t>
  </si>
  <si>
    <t>HT-GA</t>
  </si>
  <si>
    <t>Grand’Anse</t>
  </si>
  <si>
    <t>HT-NI</t>
  </si>
  <si>
    <t>Nippes</t>
  </si>
  <si>
    <t>HT-ND</t>
  </si>
  <si>
    <t>HT-NE</t>
  </si>
  <si>
    <t>Nord-Est</t>
  </si>
  <si>
    <t>HT-NO</t>
  </si>
  <si>
    <t>Nord-Ouest</t>
  </si>
  <si>
    <t>HT-OU</t>
  </si>
  <si>
    <t>HT-SD</t>
  </si>
  <si>
    <t>HT-SE</t>
  </si>
  <si>
    <t>Sud-Est</t>
  </si>
  <si>
    <t>HN-AT</t>
  </si>
  <si>
    <t>Atlántida</t>
  </si>
  <si>
    <t>HN-CH</t>
  </si>
  <si>
    <t>Choluteca</t>
  </si>
  <si>
    <t>HN-CL</t>
  </si>
  <si>
    <t>Colón</t>
  </si>
  <si>
    <t>HN-CM</t>
  </si>
  <si>
    <t>Comayagua</t>
  </si>
  <si>
    <t>HN-CP</t>
  </si>
  <si>
    <t>Copán</t>
  </si>
  <si>
    <t>HN-CR</t>
  </si>
  <si>
    <t>Cortés</t>
  </si>
  <si>
    <t>HN-EP</t>
  </si>
  <si>
    <t>El Paraíso</t>
  </si>
  <si>
    <t>HN-FM</t>
  </si>
  <si>
    <t>Francisco Morazán</t>
  </si>
  <si>
    <t>HN-GD</t>
  </si>
  <si>
    <t>Gracias a Dios</t>
  </si>
  <si>
    <t>HN-IN</t>
  </si>
  <si>
    <t>Intibucá</t>
  </si>
  <si>
    <t>HN-IB</t>
  </si>
  <si>
    <t>Islas de la Bahía</t>
  </si>
  <si>
    <t>HN-LP</t>
  </si>
  <si>
    <t>HN-LE</t>
  </si>
  <si>
    <t>Lempira</t>
  </si>
  <si>
    <t>HN-OC</t>
  </si>
  <si>
    <t>Ocotepeque</t>
  </si>
  <si>
    <t>HN-OL</t>
  </si>
  <si>
    <t>Olancho</t>
  </si>
  <si>
    <t>HN-SB</t>
  </si>
  <si>
    <t>Santa Bárbara</t>
  </si>
  <si>
    <t>HN-VA</t>
  </si>
  <si>
    <t>Valle</t>
  </si>
  <si>
    <t>HN-YO</t>
  </si>
  <si>
    <t>Yoro</t>
  </si>
  <si>
    <t>HU-BK</t>
  </si>
  <si>
    <t>Bács-Kiskun</t>
  </si>
  <si>
    <t>HU-BA</t>
  </si>
  <si>
    <t>Baranya</t>
  </si>
  <si>
    <t>HU-BE</t>
  </si>
  <si>
    <t>Békés</t>
  </si>
  <si>
    <t>HU-BC</t>
  </si>
  <si>
    <t>Békéscsaba</t>
  </si>
  <si>
    <t>HU-BZ</t>
  </si>
  <si>
    <t>Borsod-Abaúj-Zemplén</t>
  </si>
  <si>
    <t>HU-BU</t>
  </si>
  <si>
    <t>Budapest</t>
  </si>
  <si>
    <t>HU-CS</t>
  </si>
  <si>
    <t>HU-DE</t>
  </si>
  <si>
    <t>Debrecen</t>
  </si>
  <si>
    <t>HU-DU</t>
  </si>
  <si>
    <t>Dunaújváros</t>
  </si>
  <si>
    <t>HU-EG</t>
  </si>
  <si>
    <t>Eger</t>
  </si>
  <si>
    <t>HU-ER</t>
  </si>
  <si>
    <t>Érd</t>
  </si>
  <si>
    <t>HU-FE</t>
  </si>
  <si>
    <t>Fejér</t>
  </si>
  <si>
    <t>HU-GY</t>
  </si>
  <si>
    <t>Győr</t>
  </si>
  <si>
    <t>HU-GS</t>
  </si>
  <si>
    <t>Győr-Moson-Sopron</t>
  </si>
  <si>
    <t>HU-HB</t>
  </si>
  <si>
    <t>Hajdú-Bihar</t>
  </si>
  <si>
    <t>HU-HE</t>
  </si>
  <si>
    <t>Heves</t>
  </si>
  <si>
    <t>HU-HV</t>
  </si>
  <si>
    <t>Hódmezővásárhely</t>
  </si>
  <si>
    <t>HU-JN</t>
  </si>
  <si>
    <t>Jász-Nagykun-Szolnok</t>
  </si>
  <si>
    <t>HU-KV</t>
  </si>
  <si>
    <t>Kaposvár</t>
  </si>
  <si>
    <t>HU-KM</t>
  </si>
  <si>
    <t>Kecskemét</t>
  </si>
  <si>
    <t>HU-KE</t>
  </si>
  <si>
    <t>Komárom-Esztergom</t>
  </si>
  <si>
    <t>HU-MI</t>
  </si>
  <si>
    <t>Miskolc</t>
  </si>
  <si>
    <t>HU-NK</t>
  </si>
  <si>
    <t>Nagykanizsa</t>
  </si>
  <si>
    <t>HU-NO</t>
  </si>
  <si>
    <t>Nógrád</t>
  </si>
  <si>
    <t>HU-NY</t>
  </si>
  <si>
    <t>Nyíregyháza</t>
  </si>
  <si>
    <t>HU-PS</t>
  </si>
  <si>
    <t>Pécs</t>
  </si>
  <si>
    <t>HU-PE</t>
  </si>
  <si>
    <t>Pest</t>
  </si>
  <si>
    <t>HU-ST</t>
  </si>
  <si>
    <t>Salgótarján</t>
  </si>
  <si>
    <t>HU-SO</t>
  </si>
  <si>
    <t>Somogy</t>
  </si>
  <si>
    <t>HU-SN</t>
  </si>
  <si>
    <t>Sopron</t>
  </si>
  <si>
    <t>HU-SZ</t>
  </si>
  <si>
    <t>Szabolcs-Szatmár-Bereg</t>
  </si>
  <si>
    <t>HU-SD</t>
  </si>
  <si>
    <t>Szeged</t>
  </si>
  <si>
    <t>HU-SF</t>
  </si>
  <si>
    <t>Székesfehérvár</t>
  </si>
  <si>
    <t>HU-SS</t>
  </si>
  <si>
    <t>Szekszárd</t>
  </si>
  <si>
    <t>HU-SK</t>
  </si>
  <si>
    <t>Szolnok</t>
  </si>
  <si>
    <t>HU-SH</t>
  </si>
  <si>
    <t>Szombathely</t>
  </si>
  <si>
    <t>HU-TB</t>
  </si>
  <si>
    <t>Tatabánya</t>
  </si>
  <si>
    <t>HU-TO</t>
  </si>
  <si>
    <t>Tolna</t>
  </si>
  <si>
    <t>HU-VA</t>
  </si>
  <si>
    <t>Vas</t>
  </si>
  <si>
    <t>HU-VE</t>
  </si>
  <si>
    <t>Veszprém</t>
  </si>
  <si>
    <t>HU-VM</t>
  </si>
  <si>
    <t>HU-ZA</t>
  </si>
  <si>
    <t>Zala</t>
  </si>
  <si>
    <t>HU-ZE</t>
  </si>
  <si>
    <t>Zalaegerszeg</t>
  </si>
  <si>
    <t>Akranes</t>
  </si>
  <si>
    <t>Akureyri</t>
  </si>
  <si>
    <t>Árneshreppur</t>
  </si>
  <si>
    <t>Ásahreppur</t>
  </si>
  <si>
    <t>Bláskógabyggð</t>
  </si>
  <si>
    <t>Bolungarvík</t>
  </si>
  <si>
    <t>Borgarbyggð</t>
  </si>
  <si>
    <t>Dalabyggð</t>
  </si>
  <si>
    <t>Dalvíkurbyggð</t>
  </si>
  <si>
    <t>Eyjafjarðarsveit</t>
  </si>
  <si>
    <t>Eyja- og Miklaholtshreppur</t>
  </si>
  <si>
    <t>Fjallabyggð</t>
  </si>
  <si>
    <t>Fjarðabyggð</t>
  </si>
  <si>
    <t>Fljótsdalshreppur</t>
  </si>
  <si>
    <t>Flóahreppur</t>
  </si>
  <si>
    <t>Garðabær</t>
  </si>
  <si>
    <t>Grímsnes- og Grafningshreppur</t>
  </si>
  <si>
    <t>Grindavíkurbær</t>
  </si>
  <si>
    <t>Grundarfjarðarbær</t>
  </si>
  <si>
    <t>Grýtubakkahreppur</t>
  </si>
  <si>
    <t>Hafnarfjörður</t>
  </si>
  <si>
    <t>Hörgársveit</t>
  </si>
  <si>
    <t>Hrunamannahreppur</t>
  </si>
  <si>
    <t>Húnaþing Vestra</t>
  </si>
  <si>
    <t>Hvalfjarðarsveit</t>
  </si>
  <si>
    <t>Hveragerði</t>
  </si>
  <si>
    <t>Ísafjarðarbær</t>
  </si>
  <si>
    <t>Kaldrananeshreppur</t>
  </si>
  <si>
    <t>Kjósarhreppur</t>
  </si>
  <si>
    <t>Kópavogur</t>
  </si>
  <si>
    <t>Langanesbyggð</t>
  </si>
  <si>
    <t>Mosfellsbær</t>
  </si>
  <si>
    <t>Mýrdalshreppur</t>
  </si>
  <si>
    <t>Norðurþing</t>
  </si>
  <si>
    <t>Rangárþing Eystra</t>
  </si>
  <si>
    <t>Rangárþing Ytra</t>
  </si>
  <si>
    <t>Reykhólahreppur</t>
  </si>
  <si>
    <t>Reykjanesbær</t>
  </si>
  <si>
    <t>Reykjavík</t>
  </si>
  <si>
    <t>Seltjarnarnes</t>
  </si>
  <si>
    <t>Skaftárhreppur</t>
  </si>
  <si>
    <t>Skagabyggð</t>
  </si>
  <si>
    <t>Skeiða- og Gnúpverjahreppur</t>
  </si>
  <si>
    <t>Skorradalshreppur</t>
  </si>
  <si>
    <t>Snæfellsbær</t>
  </si>
  <si>
    <t>Strandabyggð</t>
  </si>
  <si>
    <t>Stykkishólmur</t>
  </si>
  <si>
    <t>Súðavíkurhreppur</t>
  </si>
  <si>
    <t>Svalbarðsstrandarhreppur</t>
  </si>
  <si>
    <t>Tálknafjarðarhreppur</t>
  </si>
  <si>
    <t>Þingeyjarsveit</t>
  </si>
  <si>
    <t>Tjörneshreppur</t>
  </si>
  <si>
    <t>Vestmannaeyjar</t>
  </si>
  <si>
    <t>Vesturbyggð</t>
  </si>
  <si>
    <t>Vopnafjarðarhreppur</t>
  </si>
  <si>
    <t>IN-AN</t>
  </si>
  <si>
    <t>Andaman and Nicobar Islands</t>
  </si>
  <si>
    <t>IN-AP</t>
  </si>
  <si>
    <t>Andhra Pradesh</t>
  </si>
  <si>
    <t>IN-AR</t>
  </si>
  <si>
    <t>Arunāchal Pradesh</t>
  </si>
  <si>
    <t>IN-AS</t>
  </si>
  <si>
    <t>Assam</t>
  </si>
  <si>
    <t>IN-BR</t>
  </si>
  <si>
    <t>Bihār</t>
  </si>
  <si>
    <t>IN-CH</t>
  </si>
  <si>
    <t>Chandīgarh</t>
  </si>
  <si>
    <t>Chhattīsgarh</t>
  </si>
  <si>
    <t>IN-DL</t>
  </si>
  <si>
    <t>Delhi</t>
  </si>
  <si>
    <t>IN-GA</t>
  </si>
  <si>
    <t>Goa</t>
  </si>
  <si>
    <t>IN-GJ</t>
  </si>
  <si>
    <t>Gujarāt</t>
  </si>
  <si>
    <t>IN-HR</t>
  </si>
  <si>
    <t>Haryāna</t>
  </si>
  <si>
    <t>IN-HP</t>
  </si>
  <si>
    <t>Himāchal Pradesh</t>
  </si>
  <si>
    <t>IN-JK</t>
  </si>
  <si>
    <t>Jammu and Kashmīr</t>
  </si>
  <si>
    <t>IN-JH</t>
  </si>
  <si>
    <t>IN-KA</t>
  </si>
  <si>
    <t>Karnātaka</t>
  </si>
  <si>
    <t>IN-KL</t>
  </si>
  <si>
    <t>Kerala</t>
  </si>
  <si>
    <t>IN-LD</t>
  </si>
  <si>
    <t>Lakshadweep</t>
  </si>
  <si>
    <t>IN-MP</t>
  </si>
  <si>
    <t>Madhya Pradesh</t>
  </si>
  <si>
    <t>IN-MH</t>
  </si>
  <si>
    <t>Mahārāshtra</t>
  </si>
  <si>
    <t>IN-MN</t>
  </si>
  <si>
    <t>Manipur</t>
  </si>
  <si>
    <t>IN-ML</t>
  </si>
  <si>
    <t>Meghālaya</t>
  </si>
  <si>
    <t>IN-MZ</t>
  </si>
  <si>
    <t>Mizoram</t>
  </si>
  <si>
    <t>IN-NL</t>
  </si>
  <si>
    <t>Nāgāland</t>
  </si>
  <si>
    <t>Odisha</t>
  </si>
  <si>
    <t>IN-PY</t>
  </si>
  <si>
    <t>Puducherry</t>
  </si>
  <si>
    <t>IN-PB</t>
  </si>
  <si>
    <t>Punjab</t>
  </si>
  <si>
    <t>IN-RJ</t>
  </si>
  <si>
    <t>Rājasthān</t>
  </si>
  <si>
    <t>IN-SK</t>
  </si>
  <si>
    <t>Sikkim</t>
  </si>
  <si>
    <t>IN-TN</t>
  </si>
  <si>
    <t xml:space="preserve">Tamil Nādu </t>
  </si>
  <si>
    <t>IN-TR</t>
  </si>
  <si>
    <t>Tripura</t>
  </si>
  <si>
    <t>IN-UP</t>
  </si>
  <si>
    <t>Uttar Pradesh</t>
  </si>
  <si>
    <t>IN-WB</t>
  </si>
  <si>
    <t>West Bengal</t>
  </si>
  <si>
    <t>ID-JW</t>
  </si>
  <si>
    <t>Jawa</t>
  </si>
  <si>
    <t>geographical unit</t>
  </si>
  <si>
    <t>ID-BT</t>
  </si>
  <si>
    <t xml:space="preserve">     Banten</t>
  </si>
  <si>
    <t>ID-JK</t>
  </si>
  <si>
    <t xml:space="preserve">     Jakarta</t>
  </si>
  <si>
    <t>ID-JB</t>
  </si>
  <si>
    <t xml:space="preserve">     Jawa Barat</t>
  </si>
  <si>
    <t>ID-JT</t>
  </si>
  <si>
    <t xml:space="preserve">     Jawa Tengah</t>
  </si>
  <si>
    <t>ID-JI</t>
  </si>
  <si>
    <t xml:space="preserve">     Jawa Timur</t>
  </si>
  <si>
    <t>ID-YO</t>
  </si>
  <si>
    <t xml:space="preserve">     Yogyakarta</t>
  </si>
  <si>
    <t>special region</t>
  </si>
  <si>
    <t>ID-KA</t>
  </si>
  <si>
    <t>Kalimantan</t>
  </si>
  <si>
    <t>ID-KB</t>
  </si>
  <si>
    <t xml:space="preserve">     Kalimantan Barat</t>
  </si>
  <si>
    <t>ID-KS</t>
  </si>
  <si>
    <t xml:space="preserve">     Kalimantan Selatan</t>
  </si>
  <si>
    <t>ID-KT</t>
  </si>
  <si>
    <t xml:space="preserve">     Kalimantan Tengah</t>
  </si>
  <si>
    <t>ID-KI</t>
  </si>
  <si>
    <t xml:space="preserve">     Kalimantan Timur</t>
  </si>
  <si>
    <t>ID-KU</t>
  </si>
  <si>
    <t xml:space="preserve">     Kalimantan Utara</t>
  </si>
  <si>
    <t>ID-ML</t>
  </si>
  <si>
    <t>Maluku</t>
  </si>
  <si>
    <t>ID-MA</t>
  </si>
  <si>
    <t xml:space="preserve">     Maluku</t>
  </si>
  <si>
    <t>ID-MU</t>
  </si>
  <si>
    <t xml:space="preserve">     Maluku Utara</t>
  </si>
  <si>
    <t>ID-NU</t>
  </si>
  <si>
    <t>Nusa Tenggara</t>
  </si>
  <si>
    <t>ID-BA</t>
  </si>
  <si>
    <t xml:space="preserve">     Bali</t>
  </si>
  <si>
    <t>ID-NB</t>
  </si>
  <si>
    <t xml:space="preserve">     Nusa Tenggara Barat</t>
  </si>
  <si>
    <t>ID-NT</t>
  </si>
  <si>
    <t xml:space="preserve">     Nusa Tenggara Timur</t>
  </si>
  <si>
    <t>ID-PP</t>
  </si>
  <si>
    <t>Papua</t>
  </si>
  <si>
    <t>ID-PA</t>
  </si>
  <si>
    <t xml:space="preserve">     Papua</t>
  </si>
  <si>
    <t>ID-PB</t>
  </si>
  <si>
    <t xml:space="preserve">     Papua Barat</t>
  </si>
  <si>
    <t>ID-SL</t>
  </si>
  <si>
    <t>Sulawesi</t>
  </si>
  <si>
    <t>ID-GO</t>
  </si>
  <si>
    <t xml:space="preserve">     Gorontalo</t>
  </si>
  <si>
    <t>ID-SR</t>
  </si>
  <si>
    <t xml:space="preserve">     Sulawesi Barat</t>
  </si>
  <si>
    <t>ID-SN</t>
  </si>
  <si>
    <t xml:space="preserve">     Sulawesi Selatan</t>
  </si>
  <si>
    <t>ID-ST</t>
  </si>
  <si>
    <t xml:space="preserve">     Sulawesi Tengah</t>
  </si>
  <si>
    <t>ID-SG</t>
  </si>
  <si>
    <t xml:space="preserve">     Sulawesi Tenggara</t>
  </si>
  <si>
    <t>ID-SA</t>
  </si>
  <si>
    <t xml:space="preserve">     Sulawesi Utara</t>
  </si>
  <si>
    <t>ID-SM</t>
  </si>
  <si>
    <t>Sumatera</t>
  </si>
  <si>
    <t>ID-AC</t>
  </si>
  <si>
    <t xml:space="preserve">     Aceh</t>
  </si>
  <si>
    <t>ID-BE</t>
  </si>
  <si>
    <t xml:space="preserve">     Bengkulu</t>
  </si>
  <si>
    <t>ID-JA</t>
  </si>
  <si>
    <t xml:space="preserve">     Jambi</t>
  </si>
  <si>
    <t>ID-BB</t>
  </si>
  <si>
    <t xml:space="preserve">     Kepulauan Bangka Belitung</t>
  </si>
  <si>
    <t>ID-KR</t>
  </si>
  <si>
    <t xml:space="preserve">     Kepulauan Riau</t>
  </si>
  <si>
    <t>ID-LA</t>
  </si>
  <si>
    <t xml:space="preserve">     Lampung</t>
  </si>
  <si>
    <t>ID-RI</t>
  </si>
  <si>
    <t xml:space="preserve">     Riau</t>
  </si>
  <si>
    <t>ID-SB</t>
  </si>
  <si>
    <t xml:space="preserve">     Sumatera Barat</t>
  </si>
  <si>
    <t>ID-SS</t>
  </si>
  <si>
    <t xml:space="preserve">     Sumatera Selatan</t>
  </si>
  <si>
    <t>ID-SU</t>
  </si>
  <si>
    <t xml:space="preserve">     Sumatera Utara</t>
  </si>
  <si>
    <t>Alborz</t>
  </si>
  <si>
    <t>IR-03</t>
  </si>
  <si>
    <t>Ardabīl</t>
  </si>
  <si>
    <t>IR-02</t>
  </si>
  <si>
    <t>Āz̄arbāyjān-e Gharbī</t>
  </si>
  <si>
    <t>IR-01</t>
  </si>
  <si>
    <t>Āz̄arbāyjān-e Sharqī</t>
  </si>
  <si>
    <t>IR-06</t>
  </si>
  <si>
    <t>Būshehr</t>
  </si>
  <si>
    <t>IR-08</t>
  </si>
  <si>
    <t>Chahār Maḩāl va Bakhtīārī</t>
  </si>
  <si>
    <t>IR-04</t>
  </si>
  <si>
    <t>Eşfahān</t>
  </si>
  <si>
    <t>IR-14</t>
  </si>
  <si>
    <t>Fārs</t>
  </si>
  <si>
    <t>IR-19</t>
  </si>
  <si>
    <t>Gīlān</t>
  </si>
  <si>
    <t>IR-27</t>
  </si>
  <si>
    <t>Golestān</t>
  </si>
  <si>
    <t>IR-24</t>
  </si>
  <si>
    <t>Hamadān</t>
  </si>
  <si>
    <t>IR-23</t>
  </si>
  <si>
    <t>Hormozgān</t>
  </si>
  <si>
    <t>IR-05</t>
  </si>
  <si>
    <t>Īlām</t>
  </si>
  <si>
    <t>IR-15</t>
  </si>
  <si>
    <t>Kermān</t>
  </si>
  <si>
    <t>IR-17</t>
  </si>
  <si>
    <t>Kermānshāh</t>
  </si>
  <si>
    <t>IR-29</t>
  </si>
  <si>
    <t>Khorāsān-e Jonūbī</t>
  </si>
  <si>
    <t>IR-30</t>
  </si>
  <si>
    <t>Khorāsān-e Raẕavī</t>
  </si>
  <si>
    <t>Khorāsān-e Shomālī</t>
  </si>
  <si>
    <t>IR-10</t>
  </si>
  <si>
    <t>Khūzestān</t>
  </si>
  <si>
    <t>IR-18</t>
  </si>
  <si>
    <t>Kohgīlūyeh va Bowyer Aḩmad</t>
  </si>
  <si>
    <t>IR-16</t>
  </si>
  <si>
    <t>Kordestān</t>
  </si>
  <si>
    <t>IR-20</t>
  </si>
  <si>
    <t>Lorestān</t>
  </si>
  <si>
    <t>IR-22</t>
  </si>
  <si>
    <t>Markazī</t>
  </si>
  <si>
    <t>IR-21</t>
  </si>
  <si>
    <t>Māzandarān</t>
  </si>
  <si>
    <t>IR-28</t>
  </si>
  <si>
    <t>Qazvīn</t>
  </si>
  <si>
    <t>IR-26</t>
  </si>
  <si>
    <t>Qom</t>
  </si>
  <si>
    <t>IR-12</t>
  </si>
  <si>
    <t>Semnān</t>
  </si>
  <si>
    <t>IR-13</t>
  </si>
  <si>
    <t>Sīstān va Balūchestān</t>
  </si>
  <si>
    <t>IR-07</t>
  </si>
  <si>
    <t>Tehrān</t>
  </si>
  <si>
    <t>IR-25</t>
  </si>
  <si>
    <t>Yazd</t>
  </si>
  <si>
    <t>IR-11</t>
  </si>
  <si>
    <t>Zanjān</t>
  </si>
  <si>
    <t>IQ-AN</t>
  </si>
  <si>
    <t>Al Anbār</t>
  </si>
  <si>
    <t>IQ-BA</t>
  </si>
  <si>
    <t>Al Başrah</t>
  </si>
  <si>
    <t>IQ-MU</t>
  </si>
  <si>
    <t>Al Muthanná</t>
  </si>
  <si>
    <t>IQ-QA</t>
  </si>
  <si>
    <t>Al Qādisīyah</t>
  </si>
  <si>
    <t>IQ-NA</t>
  </si>
  <si>
    <t>An Najaf</t>
  </si>
  <si>
    <t>IQ-AR</t>
  </si>
  <si>
    <t>IQ-SU</t>
  </si>
  <si>
    <t>IQ-BB</t>
  </si>
  <si>
    <t>Bābil</t>
  </si>
  <si>
    <t>IQ-BG</t>
  </si>
  <si>
    <t>Baghdād</t>
  </si>
  <si>
    <t>IQ-DA</t>
  </si>
  <si>
    <t>IQ-DQ</t>
  </si>
  <si>
    <t>Dhī Qār</t>
  </si>
  <si>
    <t>IQ-DI</t>
  </si>
  <si>
    <t>Diyālá</t>
  </si>
  <si>
    <t>IQ-KA</t>
  </si>
  <si>
    <t>Karbalā’</t>
  </si>
  <si>
    <t>IQ-KI</t>
  </si>
  <si>
    <t>IQ-MA</t>
  </si>
  <si>
    <t>Maysān</t>
  </si>
  <si>
    <t>IQ-NI</t>
  </si>
  <si>
    <t>Nīnawá</t>
  </si>
  <si>
    <t>IQ-SD</t>
  </si>
  <si>
    <t>Şalāḩ ad Dīn</t>
  </si>
  <si>
    <t>IQ-WA</t>
  </si>
  <si>
    <t>Wāsiţ</t>
  </si>
  <si>
    <t>IE-C</t>
  </si>
  <si>
    <t>Connaught</t>
  </si>
  <si>
    <t>IE-GA</t>
  </si>
  <si>
    <t xml:space="preserve">     Galway</t>
  </si>
  <si>
    <t>IE-G</t>
  </si>
  <si>
    <t>IE-LM</t>
  </si>
  <si>
    <t xml:space="preserve">     Leitrim</t>
  </si>
  <si>
    <t>IE-MO</t>
  </si>
  <si>
    <t xml:space="preserve">     Mayo</t>
  </si>
  <si>
    <t>IE-RN</t>
  </si>
  <si>
    <t xml:space="preserve">     Roscommon</t>
  </si>
  <si>
    <t>IE-SO</t>
  </si>
  <si>
    <t xml:space="preserve">     Sligo</t>
  </si>
  <si>
    <t>IE-L</t>
  </si>
  <si>
    <t>Leinster</t>
  </si>
  <si>
    <t>IE-CW</t>
  </si>
  <si>
    <t xml:space="preserve">     Carlow</t>
  </si>
  <si>
    <t>IE-DU</t>
  </si>
  <si>
    <t xml:space="preserve">     Dublin</t>
  </si>
  <si>
    <t>IE-DR</t>
  </si>
  <si>
    <t xml:space="preserve">     Dún Laoghaire-Rathdown</t>
  </si>
  <si>
    <t>IE-FI</t>
  </si>
  <si>
    <t xml:space="preserve">     Fingal</t>
  </si>
  <si>
    <t>IE-KE</t>
  </si>
  <si>
    <t xml:space="preserve">     Kildare</t>
  </si>
  <si>
    <t>IE-KK</t>
  </si>
  <si>
    <t xml:space="preserve">     Kilkenny</t>
  </si>
  <si>
    <t>IE-LS</t>
  </si>
  <si>
    <t xml:space="preserve">     Laois</t>
  </si>
  <si>
    <t>IE-LD</t>
  </si>
  <si>
    <t xml:space="preserve">     Longford</t>
  </si>
  <si>
    <t>IE-LH</t>
  </si>
  <si>
    <t xml:space="preserve">     Louth</t>
  </si>
  <si>
    <t>IE-MH</t>
  </si>
  <si>
    <t xml:space="preserve">     Meath</t>
  </si>
  <si>
    <t>IE-OY</t>
  </si>
  <si>
    <t xml:space="preserve">     Offaly</t>
  </si>
  <si>
    <t>IE-SD</t>
  </si>
  <si>
    <t xml:space="preserve">     South Dublin</t>
  </si>
  <si>
    <t>IE-WH</t>
  </si>
  <si>
    <t xml:space="preserve">     Westmeath</t>
  </si>
  <si>
    <t>IE-WX</t>
  </si>
  <si>
    <t xml:space="preserve">     Wexford</t>
  </si>
  <si>
    <t>IE-WW</t>
  </si>
  <si>
    <t xml:space="preserve">     Wicklow</t>
  </si>
  <si>
    <t>IE-M</t>
  </si>
  <si>
    <t>Munster</t>
  </si>
  <si>
    <t>IE-CE</t>
  </si>
  <si>
    <t xml:space="preserve">     Clare</t>
  </si>
  <si>
    <t>IE-CR</t>
  </si>
  <si>
    <t xml:space="preserve">     Cork</t>
  </si>
  <si>
    <t>IE-CO</t>
  </si>
  <si>
    <t>IE-KY</t>
  </si>
  <si>
    <t xml:space="preserve">     Kerry</t>
  </si>
  <si>
    <t>IE-LC</t>
  </si>
  <si>
    <t xml:space="preserve">     Limerick</t>
  </si>
  <si>
    <t>city and county</t>
  </si>
  <si>
    <t>IE-TA</t>
  </si>
  <si>
    <t xml:space="preserve">     Tipperary</t>
  </si>
  <si>
    <t>IE-WF</t>
  </si>
  <si>
    <t xml:space="preserve">     Waterford</t>
  </si>
  <si>
    <t>IE-U</t>
  </si>
  <si>
    <t>Ulster</t>
  </si>
  <si>
    <t>IE-CN</t>
  </si>
  <si>
    <t xml:space="preserve">     Cavan</t>
  </si>
  <si>
    <t>IE-DL</t>
  </si>
  <si>
    <t xml:space="preserve">     Donegal</t>
  </si>
  <si>
    <t>IE-MN</t>
  </si>
  <si>
    <t xml:space="preserve">     Monaghan</t>
  </si>
  <si>
    <t>IL-M</t>
  </si>
  <si>
    <t>IL-HA</t>
  </si>
  <si>
    <t>Haifa</t>
  </si>
  <si>
    <t>IL-JM</t>
  </si>
  <si>
    <t>Jerusalem</t>
  </si>
  <si>
    <t>IL-Z</t>
  </si>
  <si>
    <t>IL-D</t>
  </si>
  <si>
    <t>IL-TA</t>
  </si>
  <si>
    <t>Tel Aviv</t>
  </si>
  <si>
    <t>IT-65</t>
  </si>
  <si>
    <t>Abruzzo</t>
  </si>
  <si>
    <t>IT-CH</t>
  </si>
  <si>
    <t xml:space="preserve">     Chieti</t>
  </si>
  <si>
    <t>IT-AQ</t>
  </si>
  <si>
    <t xml:space="preserve">     L’Aquila</t>
  </si>
  <si>
    <t>IT-PE</t>
  </si>
  <si>
    <t xml:space="preserve">     Pescara</t>
  </si>
  <si>
    <t>IT-TE</t>
  </si>
  <si>
    <t xml:space="preserve">     Teramo</t>
  </si>
  <si>
    <t>IT-77</t>
  </si>
  <si>
    <t>Basilicata</t>
  </si>
  <si>
    <t>IT-MT</t>
  </si>
  <si>
    <t xml:space="preserve">     Matera</t>
  </si>
  <si>
    <t>IT-PZ</t>
  </si>
  <si>
    <t xml:space="preserve">     Potenza</t>
  </si>
  <si>
    <t>IT-78</t>
  </si>
  <si>
    <t>Calabria</t>
  </si>
  <si>
    <t>IT-CZ</t>
  </si>
  <si>
    <t xml:space="preserve">     Catanzaro</t>
  </si>
  <si>
    <t>IT-CS</t>
  </si>
  <si>
    <t xml:space="preserve">     Cosenza</t>
  </si>
  <si>
    <t>IT-KR</t>
  </si>
  <si>
    <t xml:space="preserve">     Crotone</t>
  </si>
  <si>
    <t>IT-RC</t>
  </si>
  <si>
    <t xml:space="preserve">     Reggio di Calabria</t>
  </si>
  <si>
    <t>metropolitan city</t>
  </si>
  <si>
    <t>IT-VV</t>
  </si>
  <si>
    <t xml:space="preserve">     Vibo Valentia</t>
  </si>
  <si>
    <t>IT-72</t>
  </si>
  <si>
    <t>Campania</t>
  </si>
  <si>
    <t>IT-AV</t>
  </si>
  <si>
    <t xml:space="preserve">     Avellino</t>
  </si>
  <si>
    <t>IT-BN</t>
  </si>
  <si>
    <t xml:space="preserve">     Benevento</t>
  </si>
  <si>
    <t>IT-CE</t>
  </si>
  <si>
    <t xml:space="preserve">     Caserta</t>
  </si>
  <si>
    <t>IT-NA</t>
  </si>
  <si>
    <t xml:space="preserve">     Napoli</t>
  </si>
  <si>
    <t>IT-SA</t>
  </si>
  <si>
    <t xml:space="preserve">     Salerno</t>
  </si>
  <si>
    <t>IT-45</t>
  </si>
  <si>
    <t>Emilia-Romagna</t>
  </si>
  <si>
    <t>IT-BO</t>
  </si>
  <si>
    <t xml:space="preserve">     Bologna</t>
  </si>
  <si>
    <t>IT-FE</t>
  </si>
  <si>
    <t xml:space="preserve">     Ferrara</t>
  </si>
  <si>
    <t>IT-FC</t>
  </si>
  <si>
    <t xml:space="preserve">     Forli</t>
  </si>
  <si>
    <t>IT-MO</t>
  </si>
  <si>
    <t xml:space="preserve">     Modena</t>
  </si>
  <si>
    <t>IT-PR</t>
  </si>
  <si>
    <t xml:space="preserve">     Parma</t>
  </si>
  <si>
    <t>IT-PC</t>
  </si>
  <si>
    <t xml:space="preserve">     Piacenza</t>
  </si>
  <si>
    <t>IT-RA</t>
  </si>
  <si>
    <t xml:space="preserve">     Ravenna</t>
  </si>
  <si>
    <t>IT-RE</t>
  </si>
  <si>
    <t xml:space="preserve">     Reggio Emilia</t>
  </si>
  <si>
    <t>IT-RN</t>
  </si>
  <si>
    <t xml:space="preserve">     Rimini</t>
  </si>
  <si>
    <t>IT-36</t>
  </si>
  <si>
    <t>Friuli Venezia Giulia</t>
  </si>
  <si>
    <t>IT-62</t>
  </si>
  <si>
    <t>Lazio</t>
  </si>
  <si>
    <t>IT-FR</t>
  </si>
  <si>
    <t xml:space="preserve">     Frosinone</t>
  </si>
  <si>
    <t>IT-LT</t>
  </si>
  <si>
    <t xml:space="preserve">     Latina</t>
  </si>
  <si>
    <t>IT-RI</t>
  </si>
  <si>
    <t xml:space="preserve">     Rieti</t>
  </si>
  <si>
    <t>IT-RM</t>
  </si>
  <si>
    <t xml:space="preserve">     Roma</t>
  </si>
  <si>
    <t>IT-VT</t>
  </si>
  <si>
    <t xml:space="preserve">     Viterbo</t>
  </si>
  <si>
    <t>IT-42</t>
  </si>
  <si>
    <t>Liguria</t>
  </si>
  <si>
    <t>IT-GE</t>
  </si>
  <si>
    <t xml:space="preserve">     Genova</t>
  </si>
  <si>
    <t>IT-IM</t>
  </si>
  <si>
    <t xml:space="preserve">     Imperia</t>
  </si>
  <si>
    <t>IT-SP</t>
  </si>
  <si>
    <t xml:space="preserve">     La Spezia</t>
  </si>
  <si>
    <t>IT-SV</t>
  </si>
  <si>
    <t xml:space="preserve">     Savona</t>
  </si>
  <si>
    <t>IT-25</t>
  </si>
  <si>
    <t>Lombardy</t>
  </si>
  <si>
    <t>IT-BG</t>
  </si>
  <si>
    <t xml:space="preserve">     Bergamo</t>
  </si>
  <si>
    <t>IT-BS</t>
  </si>
  <si>
    <t xml:space="preserve">     Brescia</t>
  </si>
  <si>
    <t>IT-CO</t>
  </si>
  <si>
    <t xml:space="preserve">     Como</t>
  </si>
  <si>
    <t>IT-CR</t>
  </si>
  <si>
    <t xml:space="preserve">     Cremona</t>
  </si>
  <si>
    <t>IT-LC</t>
  </si>
  <si>
    <t xml:space="preserve">     Lecco</t>
  </si>
  <si>
    <t>IT-LO</t>
  </si>
  <si>
    <t xml:space="preserve">     Lodi</t>
  </si>
  <si>
    <t>IT-MN</t>
  </si>
  <si>
    <t xml:space="preserve">     Mantova</t>
  </si>
  <si>
    <t>IT-MI</t>
  </si>
  <si>
    <t xml:space="preserve">     Milano</t>
  </si>
  <si>
    <t>IT-MB</t>
  </si>
  <si>
    <t xml:space="preserve">     Monza e Brianza</t>
  </si>
  <si>
    <t>IT-PV</t>
  </si>
  <si>
    <t xml:space="preserve">     Pavia</t>
  </si>
  <si>
    <t>IT-SO</t>
  </si>
  <si>
    <t xml:space="preserve">     Sondrio</t>
  </si>
  <si>
    <t>IT-VA</t>
  </si>
  <si>
    <t xml:space="preserve">     Varese</t>
  </si>
  <si>
    <t>IT-57</t>
  </si>
  <si>
    <t>Marche</t>
  </si>
  <si>
    <t>IT-AN</t>
  </si>
  <si>
    <t xml:space="preserve">     Ancona</t>
  </si>
  <si>
    <t>IT-AP</t>
  </si>
  <si>
    <t xml:space="preserve">     Ascoli Piceno</t>
  </si>
  <si>
    <t>IT-FM</t>
  </si>
  <si>
    <t xml:space="preserve">     Fermo</t>
  </si>
  <si>
    <t>IT-MC</t>
  </si>
  <si>
    <t xml:space="preserve">     Macerata</t>
  </si>
  <si>
    <t>IT-PU</t>
  </si>
  <si>
    <t xml:space="preserve">     Pesaro e Urbino</t>
  </si>
  <si>
    <t>IT-67</t>
  </si>
  <si>
    <t>Molise</t>
  </si>
  <si>
    <t>IT-CB</t>
  </si>
  <si>
    <t xml:space="preserve">     Campobasso</t>
  </si>
  <si>
    <t>IT-IS</t>
  </si>
  <si>
    <t xml:space="preserve">     Isernia</t>
  </si>
  <si>
    <t>IT-21</t>
  </si>
  <si>
    <t>Piedmont</t>
  </si>
  <si>
    <t>IT-AL</t>
  </si>
  <si>
    <t xml:space="preserve">     Alessandria</t>
  </si>
  <si>
    <t>IT-AT</t>
  </si>
  <si>
    <t xml:space="preserve">     Asti</t>
  </si>
  <si>
    <t>IT-BI</t>
  </si>
  <si>
    <t xml:space="preserve">     Biella</t>
  </si>
  <si>
    <t>IT-CN</t>
  </si>
  <si>
    <t xml:space="preserve">     Cuneo</t>
  </si>
  <si>
    <t>IT-NO</t>
  </si>
  <si>
    <t xml:space="preserve">     Novara</t>
  </si>
  <si>
    <t>IT-TO</t>
  </si>
  <si>
    <t xml:space="preserve">     Torino</t>
  </si>
  <si>
    <t>IT-VB</t>
  </si>
  <si>
    <t xml:space="preserve">     Verbano-Cusio-Ossola</t>
  </si>
  <si>
    <t>IT-VC</t>
  </si>
  <si>
    <t xml:space="preserve">     Vercelli</t>
  </si>
  <si>
    <t>IT-75</t>
  </si>
  <si>
    <t>Puglia</t>
  </si>
  <si>
    <t>IT-BA</t>
  </si>
  <si>
    <t xml:space="preserve">     Bari</t>
  </si>
  <si>
    <t>IT-BT</t>
  </si>
  <si>
    <t xml:space="preserve">     Barletta-Andria-Trani</t>
  </si>
  <si>
    <t>IT-BR</t>
  </si>
  <si>
    <t xml:space="preserve">     Brindisi</t>
  </si>
  <si>
    <t>IT-FG</t>
  </si>
  <si>
    <t xml:space="preserve">     Foggia</t>
  </si>
  <si>
    <t>IT-LE</t>
  </si>
  <si>
    <t xml:space="preserve">     Lecce</t>
  </si>
  <si>
    <t>IT-TA</t>
  </si>
  <si>
    <t xml:space="preserve">     Taranto</t>
  </si>
  <si>
    <t>IT-88</t>
  </si>
  <si>
    <t>Sardegna</t>
  </si>
  <si>
    <t>IT-CA</t>
  </si>
  <si>
    <t xml:space="preserve">     Cagliari</t>
  </si>
  <si>
    <t>IT-NU</t>
  </si>
  <si>
    <t xml:space="preserve">     Nuoro</t>
  </si>
  <si>
    <t>IT-OR</t>
  </si>
  <si>
    <t xml:space="preserve">     Oristano</t>
  </si>
  <si>
    <t>IT-SS</t>
  </si>
  <si>
    <t xml:space="preserve">     Sassari</t>
  </si>
  <si>
    <t xml:space="preserve">     Sud Sardegna</t>
  </si>
  <si>
    <t>IT-82</t>
  </si>
  <si>
    <t>Sicilia</t>
  </si>
  <si>
    <t>IT-AG</t>
  </si>
  <si>
    <t xml:space="preserve">     Agrigento</t>
  </si>
  <si>
    <t>free municipal consortium</t>
  </si>
  <si>
    <t>IT-CL</t>
  </si>
  <si>
    <t xml:space="preserve">     Caltanissetta</t>
  </si>
  <si>
    <t>IT-CT</t>
  </si>
  <si>
    <t xml:space="preserve">     Catania</t>
  </si>
  <si>
    <t>IT-EN</t>
  </si>
  <si>
    <t xml:space="preserve">     Enna</t>
  </si>
  <si>
    <t>IT-ME</t>
  </si>
  <si>
    <t xml:space="preserve">     Messina</t>
  </si>
  <si>
    <t>IT-PA</t>
  </si>
  <si>
    <t xml:space="preserve">     Palermo</t>
  </si>
  <si>
    <t>IT-RG</t>
  </si>
  <si>
    <t xml:space="preserve">     Ragusa</t>
  </si>
  <si>
    <t>IT-SR</t>
  </si>
  <si>
    <t xml:space="preserve">     Siracusa</t>
  </si>
  <si>
    <t>IT-TP</t>
  </si>
  <si>
    <t xml:space="preserve">     Trapani</t>
  </si>
  <si>
    <t>IT-32</t>
  </si>
  <si>
    <t>Trentino-Alto Adige</t>
  </si>
  <si>
    <t>IT-BZ</t>
  </si>
  <si>
    <t xml:space="preserve">     Bolzano</t>
  </si>
  <si>
    <t>autonomous province</t>
  </si>
  <si>
    <t>IT-TN</t>
  </si>
  <si>
    <t xml:space="preserve">     Trento</t>
  </si>
  <si>
    <t>IT-52</t>
  </si>
  <si>
    <t>Tuscany</t>
  </si>
  <si>
    <t>IT-AR</t>
  </si>
  <si>
    <t xml:space="preserve">     Arezzo</t>
  </si>
  <si>
    <t>IT-FI</t>
  </si>
  <si>
    <t xml:space="preserve">     Firenze</t>
  </si>
  <si>
    <t>IT-GR</t>
  </si>
  <si>
    <t xml:space="preserve">     Grosseto</t>
  </si>
  <si>
    <t>IT-LI</t>
  </si>
  <si>
    <t xml:space="preserve">     Livorno</t>
  </si>
  <si>
    <t>IT-LU</t>
  </si>
  <si>
    <t xml:space="preserve">     Lucca</t>
  </si>
  <si>
    <t>IT-MS</t>
  </si>
  <si>
    <t xml:space="preserve">     Massa-Carrara</t>
  </si>
  <si>
    <t>IT-PI</t>
  </si>
  <si>
    <t xml:space="preserve">     Pisa</t>
  </si>
  <si>
    <t>IT-PT</t>
  </si>
  <si>
    <t xml:space="preserve">     Pistoia</t>
  </si>
  <si>
    <t>IT-PO</t>
  </si>
  <si>
    <t xml:space="preserve">     Prato</t>
  </si>
  <si>
    <t>IT-SI</t>
  </si>
  <si>
    <t xml:space="preserve">     Siena</t>
  </si>
  <si>
    <t>IT-55</t>
  </si>
  <si>
    <t>Umbria</t>
  </si>
  <si>
    <t>IT-PG</t>
  </si>
  <si>
    <t xml:space="preserve">     Perugia</t>
  </si>
  <si>
    <t>IT-TR</t>
  </si>
  <si>
    <t xml:space="preserve">     Terni</t>
  </si>
  <si>
    <t>IT-23</t>
  </si>
  <si>
    <t>Valle d’Aosta</t>
  </si>
  <si>
    <t>IT-34</t>
  </si>
  <si>
    <t>Veneto</t>
  </si>
  <si>
    <t>IT-BL</t>
  </si>
  <si>
    <t xml:space="preserve">     Belluno</t>
  </si>
  <si>
    <t>IT-PD</t>
  </si>
  <si>
    <t xml:space="preserve">     Padova</t>
  </si>
  <si>
    <t>IT-RO</t>
  </si>
  <si>
    <t xml:space="preserve">     Rovigo</t>
  </si>
  <si>
    <t>IT-TV</t>
  </si>
  <si>
    <t xml:space="preserve">     Treviso</t>
  </si>
  <si>
    <t>IT-VE</t>
  </si>
  <si>
    <t xml:space="preserve">     Venezia</t>
  </si>
  <si>
    <t>IT-VR</t>
  </si>
  <si>
    <t xml:space="preserve">     Verona</t>
  </si>
  <si>
    <t>IT-VI</t>
  </si>
  <si>
    <t xml:space="preserve">     Vicenza</t>
  </si>
  <si>
    <t>JM-13</t>
  </si>
  <si>
    <t>Clarendon</t>
  </si>
  <si>
    <t>JM-09</t>
  </si>
  <si>
    <t>Hanover</t>
  </si>
  <si>
    <t>JM-01</t>
  </si>
  <si>
    <t>Kingston</t>
  </si>
  <si>
    <t>JM-12</t>
  </si>
  <si>
    <t>Manchester</t>
  </si>
  <si>
    <t>JM-04</t>
  </si>
  <si>
    <t>Portland</t>
  </si>
  <si>
    <t>JM-02</t>
  </si>
  <si>
    <t>JM-06</t>
  </si>
  <si>
    <t>Saint Ann</t>
  </si>
  <si>
    <t>JM-14</t>
  </si>
  <si>
    <t>Saint Catherine</t>
  </si>
  <si>
    <t>JM-11</t>
  </si>
  <si>
    <t>Saint Elizabeth</t>
  </si>
  <si>
    <t>JM-08</t>
  </si>
  <si>
    <t>JM-05</t>
  </si>
  <si>
    <t>JM-03</t>
  </si>
  <si>
    <t>JM-07</t>
  </si>
  <si>
    <t>Trelawny</t>
  </si>
  <si>
    <t>JM-10</t>
  </si>
  <si>
    <t>Westmoreland</t>
  </si>
  <si>
    <t>JP-23</t>
  </si>
  <si>
    <t>Aichi</t>
  </si>
  <si>
    <t>JP-05</t>
  </si>
  <si>
    <t>Akita</t>
  </si>
  <si>
    <t>JP-02</t>
  </si>
  <si>
    <t>Aomori</t>
  </si>
  <si>
    <t>JP-12</t>
  </si>
  <si>
    <t>Chiba</t>
  </si>
  <si>
    <t>JP-38</t>
  </si>
  <si>
    <t>Ehime</t>
  </si>
  <si>
    <t>JP-18</t>
  </si>
  <si>
    <t>Fukui</t>
  </si>
  <si>
    <t>JP-40</t>
  </si>
  <si>
    <t>Fukuoka</t>
  </si>
  <si>
    <t>JP-07</t>
  </si>
  <si>
    <t>Fukushima</t>
  </si>
  <si>
    <t>JP-21</t>
  </si>
  <si>
    <t>Gifu</t>
  </si>
  <si>
    <t>JP-10</t>
  </si>
  <si>
    <t>Gunma</t>
  </si>
  <si>
    <t>JP-34</t>
  </si>
  <si>
    <t>Hiroshima</t>
  </si>
  <si>
    <t>JP-01</t>
  </si>
  <si>
    <t>Hokkaidō</t>
  </si>
  <si>
    <t>JP-28</t>
  </si>
  <si>
    <t>Hyōgo</t>
  </si>
  <si>
    <t>JP-08</t>
  </si>
  <si>
    <t>Ibaraki</t>
  </si>
  <si>
    <t>JP-17</t>
  </si>
  <si>
    <t>Ishikawa</t>
  </si>
  <si>
    <t>JP-03</t>
  </si>
  <si>
    <t>Iwate</t>
  </si>
  <si>
    <t>JP-37</t>
  </si>
  <si>
    <t>Kagawa</t>
  </si>
  <si>
    <t>JP-46</t>
  </si>
  <si>
    <t>Kagoshima</t>
  </si>
  <si>
    <t>JP-14</t>
  </si>
  <si>
    <t>Kanagawa</t>
  </si>
  <si>
    <t>JP-39</t>
  </si>
  <si>
    <t>Kōchi</t>
  </si>
  <si>
    <t>JP-43</t>
  </si>
  <si>
    <t>Kumamoto</t>
  </si>
  <si>
    <t>JP-26</t>
  </si>
  <si>
    <t>Kyōto</t>
  </si>
  <si>
    <t>urban prefecture</t>
  </si>
  <si>
    <t>JP-24</t>
  </si>
  <si>
    <t>Mie</t>
  </si>
  <si>
    <t>JP-04</t>
  </si>
  <si>
    <t>Miyagi</t>
  </si>
  <si>
    <t>JP-45</t>
  </si>
  <si>
    <t>Miyazaki</t>
  </si>
  <si>
    <t>JP-20</t>
  </si>
  <si>
    <t>Nagano</t>
  </si>
  <si>
    <t>JP-42</t>
  </si>
  <si>
    <t>Nagasaki</t>
  </si>
  <si>
    <t>JP-29</t>
  </si>
  <si>
    <t>Nara</t>
  </si>
  <si>
    <t>JP-15</t>
  </si>
  <si>
    <t>Niigata</t>
  </si>
  <si>
    <t>JP-44</t>
  </si>
  <si>
    <t>Ōita</t>
  </si>
  <si>
    <t>JP-33</t>
  </si>
  <si>
    <t>Okayama</t>
  </si>
  <si>
    <t>JP-47</t>
  </si>
  <si>
    <t>Okinawa</t>
  </si>
  <si>
    <t>JP-27</t>
  </si>
  <si>
    <t>Ōsaka</t>
  </si>
  <si>
    <t>JP-41</t>
  </si>
  <si>
    <t>Saga</t>
  </si>
  <si>
    <t>JP-11</t>
  </si>
  <si>
    <t>Saitama</t>
  </si>
  <si>
    <t>JP-25</t>
  </si>
  <si>
    <t>Shiga</t>
  </si>
  <si>
    <t>JP-32</t>
  </si>
  <si>
    <t>Shimane</t>
  </si>
  <si>
    <t>JP-22</t>
  </si>
  <si>
    <t>Shizuoka</t>
  </si>
  <si>
    <t>JP-09</t>
  </si>
  <si>
    <t>Tochigi</t>
  </si>
  <si>
    <t>JP-36</t>
  </si>
  <si>
    <t>Tokushima</t>
  </si>
  <si>
    <t>JP-13</t>
  </si>
  <si>
    <t>Tōkyō</t>
  </si>
  <si>
    <t>JP-31</t>
  </si>
  <si>
    <t>Tottori</t>
  </si>
  <si>
    <t>JP-16</t>
  </si>
  <si>
    <t>Toyama</t>
  </si>
  <si>
    <t>JP-30</t>
  </si>
  <si>
    <t>Wakayama</t>
  </si>
  <si>
    <t>JP-06</t>
  </si>
  <si>
    <t>Yamagata</t>
  </si>
  <si>
    <t>JP-35</t>
  </si>
  <si>
    <t>Yamaguchi</t>
  </si>
  <si>
    <t>JP-19</t>
  </si>
  <si>
    <t>Yamanashi</t>
  </si>
  <si>
    <t>JO-AJ</t>
  </si>
  <si>
    <t>‘Ajlūn</t>
  </si>
  <si>
    <t>JO-AQ</t>
  </si>
  <si>
    <t>Al ‘Aqabah</t>
  </si>
  <si>
    <t>JO-AM</t>
  </si>
  <si>
    <t>JO-BA</t>
  </si>
  <si>
    <t>Al Balqā’</t>
  </si>
  <si>
    <t>JO-KA</t>
  </si>
  <si>
    <t>Al Karak</t>
  </si>
  <si>
    <t>JO-MA</t>
  </si>
  <si>
    <t>Al Mafraq</t>
  </si>
  <si>
    <t>JO-AT</t>
  </si>
  <si>
    <t>Aţ Ţafīlah</t>
  </si>
  <si>
    <t>JO-AZ</t>
  </si>
  <si>
    <t>Az Zarqā’</t>
  </si>
  <si>
    <t>JO-IR</t>
  </si>
  <si>
    <t>Irbid</t>
  </si>
  <si>
    <t>JO-JA</t>
  </si>
  <si>
    <t>Jarash</t>
  </si>
  <si>
    <t>JO-MN</t>
  </si>
  <si>
    <t>Ma‘ān</t>
  </si>
  <si>
    <t>JO-MD</t>
  </si>
  <si>
    <t>Mādabā</t>
  </si>
  <si>
    <t>Almaty</t>
  </si>
  <si>
    <t>Aqmola</t>
  </si>
  <si>
    <t>Aqtöbe</t>
  </si>
  <si>
    <t>Atyraū</t>
  </si>
  <si>
    <t>East Kazakhstan</t>
  </si>
  <si>
    <t>Mangghystaū</t>
  </si>
  <si>
    <t>North Kazakhstan</t>
  </si>
  <si>
    <t>Pavlodar</t>
  </si>
  <si>
    <t>Qaraghandy</t>
  </si>
  <si>
    <t>Qostanay</t>
  </si>
  <si>
    <t>Qyzylorda</t>
  </si>
  <si>
    <t>Shymkent</t>
  </si>
  <si>
    <t>Türkistan</t>
  </si>
  <si>
    <t>West Kazakhstan</t>
  </si>
  <si>
    <t>Zhambyl</t>
  </si>
  <si>
    <t>KE-01</t>
  </si>
  <si>
    <t>Baringo</t>
  </si>
  <si>
    <t>KE-02</t>
  </si>
  <si>
    <t>Bomet</t>
  </si>
  <si>
    <t>KE-03</t>
  </si>
  <si>
    <t>Bungoma</t>
  </si>
  <si>
    <t>KE-04</t>
  </si>
  <si>
    <t>Busia</t>
  </si>
  <si>
    <t>KE-05</t>
  </si>
  <si>
    <t>Elgeyo/Marakwet</t>
  </si>
  <si>
    <t>KE-06</t>
  </si>
  <si>
    <t>Embu</t>
  </si>
  <si>
    <t>KE-07</t>
  </si>
  <si>
    <t>Garissa</t>
  </si>
  <si>
    <t>KE-08</t>
  </si>
  <si>
    <t>Homa Bay</t>
  </si>
  <si>
    <t>KE-09</t>
  </si>
  <si>
    <t>Isiolo</t>
  </si>
  <si>
    <t>KE-10</t>
  </si>
  <si>
    <t>Kajiado</t>
  </si>
  <si>
    <t>KE-11</t>
  </si>
  <si>
    <t>Kakamega</t>
  </si>
  <si>
    <t>KE-12</t>
  </si>
  <si>
    <t>Kericho</t>
  </si>
  <si>
    <t>KE-13</t>
  </si>
  <si>
    <t>Kiambu</t>
  </si>
  <si>
    <t>KE-14</t>
  </si>
  <si>
    <t>Kilifi</t>
  </si>
  <si>
    <t>KE-15</t>
  </si>
  <si>
    <t>Kirinyaga</t>
  </si>
  <si>
    <t>KE-16</t>
  </si>
  <si>
    <t>Kisii</t>
  </si>
  <si>
    <t>KE-17</t>
  </si>
  <si>
    <t>Kisumu</t>
  </si>
  <si>
    <t>KE-18</t>
  </si>
  <si>
    <t>Kitui</t>
  </si>
  <si>
    <t>KE-19</t>
  </si>
  <si>
    <t>Kwale</t>
  </si>
  <si>
    <t>KE-20</t>
  </si>
  <si>
    <t>Laikipia</t>
  </si>
  <si>
    <t>KE-21</t>
  </si>
  <si>
    <t>Lamu</t>
  </si>
  <si>
    <t>KE-22</t>
  </si>
  <si>
    <t>Machakos</t>
  </si>
  <si>
    <t>KE-23</t>
  </si>
  <si>
    <t>Makueni</t>
  </si>
  <si>
    <t>KE-24</t>
  </si>
  <si>
    <t>Mandera</t>
  </si>
  <si>
    <t>KE-25</t>
  </si>
  <si>
    <t>Marsabit</t>
  </si>
  <si>
    <t>KE-26</t>
  </si>
  <si>
    <t>Meru</t>
  </si>
  <si>
    <t>KE-27</t>
  </si>
  <si>
    <t>Migori</t>
  </si>
  <si>
    <t>KE-28</t>
  </si>
  <si>
    <t>Mombasa</t>
  </si>
  <si>
    <t>KE-29</t>
  </si>
  <si>
    <t>Murang’a</t>
  </si>
  <si>
    <t>KE-30</t>
  </si>
  <si>
    <t>Nairobi City</t>
  </si>
  <si>
    <t>KE-31</t>
  </si>
  <si>
    <t>Nakuru</t>
  </si>
  <si>
    <t>KE-32</t>
  </si>
  <si>
    <t>Nandi</t>
  </si>
  <si>
    <t>KE-33</t>
  </si>
  <si>
    <t>Narok</t>
  </si>
  <si>
    <t>KE-34</t>
  </si>
  <si>
    <t>Nyamira</t>
  </si>
  <si>
    <t>KE-35</t>
  </si>
  <si>
    <t>Nyandarua</t>
  </si>
  <si>
    <t>KE-36</t>
  </si>
  <si>
    <t>Nyeri</t>
  </si>
  <si>
    <t>KE-37</t>
  </si>
  <si>
    <t>Samburu</t>
  </si>
  <si>
    <t>KE-38</t>
  </si>
  <si>
    <t>Siaya</t>
  </si>
  <si>
    <t>KE-39</t>
  </si>
  <si>
    <t>Taita/Taveta</t>
  </si>
  <si>
    <t>KE-40</t>
  </si>
  <si>
    <t>Tana River</t>
  </si>
  <si>
    <t>KE-41</t>
  </si>
  <si>
    <t>Tharaka-Nithi</t>
  </si>
  <si>
    <t>KE-42</t>
  </si>
  <si>
    <t>Trans Nzoia</t>
  </si>
  <si>
    <t>KE-43</t>
  </si>
  <si>
    <t>Turkana</t>
  </si>
  <si>
    <t>KE-44</t>
  </si>
  <si>
    <t>Uasin Gishu</t>
  </si>
  <si>
    <t>KE-45</t>
  </si>
  <si>
    <t>Vihiga</t>
  </si>
  <si>
    <t>KE-46</t>
  </si>
  <si>
    <t>Wajir</t>
  </si>
  <si>
    <t>KE-47</t>
  </si>
  <si>
    <t>West Pokot</t>
  </si>
  <si>
    <t>KP-04</t>
  </si>
  <si>
    <t>Chagang</t>
  </si>
  <si>
    <t>KP-09</t>
  </si>
  <si>
    <t>Hambuk</t>
  </si>
  <si>
    <t>KP-08</t>
  </si>
  <si>
    <t>Hamnam</t>
  </si>
  <si>
    <t>KP-06</t>
  </si>
  <si>
    <t>Hwangbuk</t>
  </si>
  <si>
    <t>KP-05</t>
  </si>
  <si>
    <t>Hwangnam</t>
  </si>
  <si>
    <t>KP-07</t>
  </si>
  <si>
    <t>Kangwŏn</t>
  </si>
  <si>
    <t>KP-14</t>
  </si>
  <si>
    <t>Namp’o</t>
  </si>
  <si>
    <t>KP-03</t>
  </si>
  <si>
    <t>P’yŏngbuk</t>
  </si>
  <si>
    <t>KP-02</t>
  </si>
  <si>
    <t>P’yŏngnam</t>
  </si>
  <si>
    <t>KP-01</t>
  </si>
  <si>
    <t>P’yŏngyang</t>
  </si>
  <si>
    <t>directly-controlled city</t>
  </si>
  <si>
    <t>KP-13</t>
  </si>
  <si>
    <t>Rasŏn</t>
  </si>
  <si>
    <t>KP-10</t>
  </si>
  <si>
    <t>Ryanggang</t>
  </si>
  <si>
    <t>KR-26</t>
  </si>
  <si>
    <t>Busan</t>
  </si>
  <si>
    <t>KR-43</t>
  </si>
  <si>
    <t>Chungbuk</t>
  </si>
  <si>
    <t>KR-44</t>
  </si>
  <si>
    <t>Chungnam</t>
  </si>
  <si>
    <t>KR-27</t>
  </si>
  <si>
    <t>Daegu</t>
  </si>
  <si>
    <t>KR-30</t>
  </si>
  <si>
    <t>Daejeon</t>
  </si>
  <si>
    <t>KR-42</t>
  </si>
  <si>
    <t>Gangwon</t>
  </si>
  <si>
    <t>KR-29</t>
  </si>
  <si>
    <t>Gwangju</t>
  </si>
  <si>
    <t>KR-47</t>
  </si>
  <si>
    <t>Gyeongbuk</t>
  </si>
  <si>
    <t>KR-41</t>
  </si>
  <si>
    <t>Gyeonggi</t>
  </si>
  <si>
    <t>KR-48</t>
  </si>
  <si>
    <t>Gyeongnam</t>
  </si>
  <si>
    <t>KR-28</t>
  </si>
  <si>
    <t>Incheon</t>
  </si>
  <si>
    <t>KR-49</t>
  </si>
  <si>
    <t>Jeju</t>
  </si>
  <si>
    <t>KR-45</t>
  </si>
  <si>
    <t>Jeonbuk</t>
  </si>
  <si>
    <t>KR-46</t>
  </si>
  <si>
    <t>Jeonnam</t>
  </si>
  <si>
    <t>KR-50</t>
  </si>
  <si>
    <t>Sejong</t>
  </si>
  <si>
    <t>special self-governing city</t>
  </si>
  <si>
    <t>KR-11</t>
  </si>
  <si>
    <t>Seoul</t>
  </si>
  <si>
    <t>KR-31</t>
  </si>
  <si>
    <t>Ulsan</t>
  </si>
  <si>
    <t>XK-01</t>
  </si>
  <si>
    <t>Deçan</t>
  </si>
  <si>
    <t>XK-02</t>
  </si>
  <si>
    <t>Dragash</t>
  </si>
  <si>
    <t>XK-03</t>
  </si>
  <si>
    <t>Ferizaj</t>
  </si>
  <si>
    <t>XK-04</t>
  </si>
  <si>
    <t>Fushë Kosovë</t>
  </si>
  <si>
    <t>XK-05</t>
  </si>
  <si>
    <t>Gjakovë</t>
  </si>
  <si>
    <t>XK-06</t>
  </si>
  <si>
    <t>Gjilan</t>
  </si>
  <si>
    <t>XK-07</t>
  </si>
  <si>
    <t>Gllogovc</t>
  </si>
  <si>
    <t>XK-08</t>
  </si>
  <si>
    <t>Graçanicë</t>
  </si>
  <si>
    <t>XK-09</t>
  </si>
  <si>
    <t>Hani i Elezit</t>
  </si>
  <si>
    <t>XK-10</t>
  </si>
  <si>
    <t>Istog</t>
  </si>
  <si>
    <t>XK-11</t>
  </si>
  <si>
    <t>Junik</t>
  </si>
  <si>
    <t>XK-12</t>
  </si>
  <si>
    <t>Kaçanik</t>
  </si>
  <si>
    <t>XK-13</t>
  </si>
  <si>
    <t>Kamenicë</t>
  </si>
  <si>
    <t>XK-14</t>
  </si>
  <si>
    <t>Klinë</t>
  </si>
  <si>
    <t>XK-15</t>
  </si>
  <si>
    <t>Kllokot</t>
  </si>
  <si>
    <t>XK-16</t>
  </si>
  <si>
    <t>Leposaviq</t>
  </si>
  <si>
    <t>XK-17</t>
  </si>
  <si>
    <t>Lipjan</t>
  </si>
  <si>
    <t>XK-18</t>
  </si>
  <si>
    <t>Malishevë</t>
  </si>
  <si>
    <t>XK-19</t>
  </si>
  <si>
    <t>Mamushë</t>
  </si>
  <si>
    <t>XK-38</t>
  </si>
  <si>
    <t>XK-39</t>
  </si>
  <si>
    <t>Mitrovicë e Veriut</t>
  </si>
  <si>
    <t>XK-21</t>
  </si>
  <si>
    <t>Novobërdë</t>
  </si>
  <si>
    <t>XK-22</t>
  </si>
  <si>
    <t>Obiliq</t>
  </si>
  <si>
    <t>XK-23</t>
  </si>
  <si>
    <t>Partesh</t>
  </si>
  <si>
    <t>XK-24</t>
  </si>
  <si>
    <t>Pejë</t>
  </si>
  <si>
    <t>XK-25</t>
  </si>
  <si>
    <t>Podujevë</t>
  </si>
  <si>
    <t>XK-26</t>
  </si>
  <si>
    <t>Prishtinë</t>
  </si>
  <si>
    <t>XK-27</t>
  </si>
  <si>
    <t>Prizren</t>
  </si>
  <si>
    <t>XK-28</t>
  </si>
  <si>
    <t>Rahovec</t>
  </si>
  <si>
    <t>XK-29</t>
  </si>
  <si>
    <t>Ranillug</t>
  </si>
  <si>
    <t>XK-30</t>
  </si>
  <si>
    <t>Shtërpcë</t>
  </si>
  <si>
    <t>XK-31</t>
  </si>
  <si>
    <t>Shtime</t>
  </si>
  <si>
    <t>XK-32</t>
  </si>
  <si>
    <t>Skenderaj </t>
  </si>
  <si>
    <t>XK-33</t>
  </si>
  <si>
    <t>Suharekë</t>
  </si>
  <si>
    <t>XK-34</t>
  </si>
  <si>
    <t>Viti</t>
  </si>
  <si>
    <t>XK-35</t>
  </si>
  <si>
    <t>Vushtrri</t>
  </si>
  <si>
    <t>XK-36</t>
  </si>
  <si>
    <t>Zubin Potok</t>
  </si>
  <si>
    <t>XK-37</t>
  </si>
  <si>
    <t>Zveçan</t>
  </si>
  <si>
    <t>KW-AH</t>
  </si>
  <si>
    <t>Al Aḩmadī</t>
  </si>
  <si>
    <t>KW-KU</t>
  </si>
  <si>
    <t>KW-FA</t>
  </si>
  <si>
    <t>Al Farwānīyah</t>
  </si>
  <si>
    <t>KW-JA</t>
  </si>
  <si>
    <t>Al Jahrā’</t>
  </si>
  <si>
    <t>KW-HA</t>
  </si>
  <si>
    <t>Ḩawallī</t>
  </si>
  <si>
    <t>KW-MU</t>
  </si>
  <si>
    <t>Mubārak al Kabīr</t>
  </si>
  <si>
    <t>KG-B</t>
  </si>
  <si>
    <t>Batken</t>
  </si>
  <si>
    <t>KG-GB</t>
  </si>
  <si>
    <t>Bishkek</t>
  </si>
  <si>
    <t>KG-C</t>
  </si>
  <si>
    <t>Chüy</t>
  </si>
  <si>
    <t>KG-J</t>
  </si>
  <si>
    <t>Jalal-Abad</t>
  </si>
  <si>
    <t>KG-N</t>
  </si>
  <si>
    <t>Naryn</t>
  </si>
  <si>
    <t>KG-GO</t>
  </si>
  <si>
    <t>Osh</t>
  </si>
  <si>
    <t>KG-O</t>
  </si>
  <si>
    <t>KG-T</t>
  </si>
  <si>
    <t>Talas</t>
  </si>
  <si>
    <t>KG-Y</t>
  </si>
  <si>
    <t>Ysyk-Köl</t>
  </si>
  <si>
    <t>LA-AT</t>
  </si>
  <si>
    <t>Attapu</t>
  </si>
  <si>
    <t>LA-BK</t>
  </si>
  <si>
    <t>Bokèo</t>
  </si>
  <si>
    <t>LA-BL</t>
  </si>
  <si>
    <t>Bolikhamxai</t>
  </si>
  <si>
    <t>LA-CH</t>
  </si>
  <si>
    <t>Champasak</t>
  </si>
  <si>
    <t>LA-HO</t>
  </si>
  <si>
    <t>Houaphan</t>
  </si>
  <si>
    <t>LA-KH</t>
  </si>
  <si>
    <t>Khammouan</t>
  </si>
  <si>
    <t>LA-LM</t>
  </si>
  <si>
    <t>Louangnamtha</t>
  </si>
  <si>
    <t>LA-LP</t>
  </si>
  <si>
    <t>Louangphabang</t>
  </si>
  <si>
    <t>LA-OU</t>
  </si>
  <si>
    <t>Oudômxai</t>
  </si>
  <si>
    <t>LA-PH</t>
  </si>
  <si>
    <t>Phôngsali</t>
  </si>
  <si>
    <t>LA-SL</t>
  </si>
  <si>
    <t>Salavan</t>
  </si>
  <si>
    <t>LA-SV</t>
  </si>
  <si>
    <t>Savannakhét</t>
  </si>
  <si>
    <t>LA-VT</t>
  </si>
  <si>
    <t>Viangchan</t>
  </si>
  <si>
    <t>LA-VI</t>
  </si>
  <si>
    <t>LA-XA</t>
  </si>
  <si>
    <t>Xaignabouli</t>
  </si>
  <si>
    <t>LA-XS</t>
  </si>
  <si>
    <t>Xaisômboun</t>
  </si>
  <si>
    <t>LA-XE</t>
  </si>
  <si>
    <t>Xékong</t>
  </si>
  <si>
    <t>LA-XI</t>
  </si>
  <si>
    <t>Xiangkhouang</t>
  </si>
  <si>
    <t>LV-011</t>
  </si>
  <si>
    <t>LV-002</t>
  </si>
  <si>
    <t>LV-007</t>
  </si>
  <si>
    <t>LV-015</t>
  </si>
  <si>
    <t>LV-016</t>
  </si>
  <si>
    <t>LV-022</t>
  </si>
  <si>
    <t>LV-DGV</t>
  </si>
  <si>
    <t>Daugavpils</t>
  </si>
  <si>
    <t>LV-026</t>
  </si>
  <si>
    <t>LV-033</t>
  </si>
  <si>
    <t>Jēkabpils</t>
  </si>
  <si>
    <t>LV-042</t>
  </si>
  <si>
    <t>LV-JEL</t>
  </si>
  <si>
    <t>Jelgava</t>
  </si>
  <si>
    <t>LV-041</t>
  </si>
  <si>
    <t>LV-JUR</t>
  </si>
  <si>
    <t>Jūrmala</t>
  </si>
  <si>
    <t>LV-052</t>
  </si>
  <si>
    <t>LV-047</t>
  </si>
  <si>
    <t>LV-050</t>
  </si>
  <si>
    <t>LV-LPX</t>
  </si>
  <si>
    <t>Liepāja</t>
  </si>
  <si>
    <t>LV-054</t>
  </si>
  <si>
    <t>LV-056</t>
  </si>
  <si>
    <t>LV-058</t>
  </si>
  <si>
    <t>LV-059</t>
  </si>
  <si>
    <t>LV-062</t>
  </si>
  <si>
    <t>LV-067</t>
  </si>
  <si>
    <t>LV-068</t>
  </si>
  <si>
    <t>LV-073</t>
  </si>
  <si>
    <t>LV-REZ</t>
  </si>
  <si>
    <t>Rēzekne</t>
  </si>
  <si>
    <t>LV-077</t>
  </si>
  <si>
    <t>LV-RIX</t>
  </si>
  <si>
    <t>Rīga</t>
  </si>
  <si>
    <t>LV-080</t>
  </si>
  <si>
    <t>LV-087</t>
  </si>
  <si>
    <t>LV-088</t>
  </si>
  <si>
    <t>LV-089</t>
  </si>
  <si>
    <t>LV-091</t>
  </si>
  <si>
    <t>LV-094</t>
  </si>
  <si>
    <t>LV-097</t>
  </si>
  <si>
    <t>LV-099</t>
  </si>
  <si>
    <t>LV-101</t>
  </si>
  <si>
    <t>Valmiera</t>
  </si>
  <si>
    <t>LV-102</t>
  </si>
  <si>
    <t>LV-VEN</t>
  </si>
  <si>
    <t>Ventspils</t>
  </si>
  <si>
    <t>LV-106</t>
  </si>
  <si>
    <t>LB-AK</t>
  </si>
  <si>
    <t>Aakkâr</t>
  </si>
  <si>
    <t>LB-BH</t>
  </si>
  <si>
    <t>Baalbek-Hermel</t>
  </si>
  <si>
    <t>LB-BI</t>
  </si>
  <si>
    <t>Béqaa</t>
  </si>
  <si>
    <t>LB-BA</t>
  </si>
  <si>
    <t>Beyrouth</t>
  </si>
  <si>
    <t>LB-AS</t>
  </si>
  <si>
    <t>Liban-Nord</t>
  </si>
  <si>
    <t>LB-JA</t>
  </si>
  <si>
    <t>Liban-Sud</t>
  </si>
  <si>
    <t>LB-JL</t>
  </si>
  <si>
    <t>Mont-Liban</t>
  </si>
  <si>
    <t>LB-NA</t>
  </si>
  <si>
    <t>Nabatîyé</t>
  </si>
  <si>
    <t>LS-D</t>
  </si>
  <si>
    <t>Berea</t>
  </si>
  <si>
    <t>LS-B</t>
  </si>
  <si>
    <t>Butha-Buthe</t>
  </si>
  <si>
    <t>LS-C</t>
  </si>
  <si>
    <t>Leribe</t>
  </si>
  <si>
    <t>LS-E</t>
  </si>
  <si>
    <t>Mafeteng</t>
  </si>
  <si>
    <t>LS-A</t>
  </si>
  <si>
    <t>Maseru</t>
  </si>
  <si>
    <t>LS-F</t>
  </si>
  <si>
    <t>Mohale’s Hoek</t>
  </si>
  <si>
    <t>LS-J</t>
  </si>
  <si>
    <t>Mokhotlong</t>
  </si>
  <si>
    <t>LS-H</t>
  </si>
  <si>
    <t>Qacha’s Nek</t>
  </si>
  <si>
    <t>LS-G</t>
  </si>
  <si>
    <t>Quthing</t>
  </si>
  <si>
    <t>LS-K</t>
  </si>
  <si>
    <t>Thaba-Tseka</t>
  </si>
  <si>
    <t>LR-BM</t>
  </si>
  <si>
    <t>Bomi</t>
  </si>
  <si>
    <t>LR-BG</t>
  </si>
  <si>
    <t>Bong</t>
  </si>
  <si>
    <t>LR-GP</t>
  </si>
  <si>
    <t>Gbarpolu</t>
  </si>
  <si>
    <t>LR-GB</t>
  </si>
  <si>
    <t>Grand Bassa</t>
  </si>
  <si>
    <t>LR-CM</t>
  </si>
  <si>
    <t>Grand Cape Mount</t>
  </si>
  <si>
    <t>LR-GG</t>
  </si>
  <si>
    <t>Grand Gedeh</t>
  </si>
  <si>
    <t>LR-GK</t>
  </si>
  <si>
    <t>Grand Kru</t>
  </si>
  <si>
    <t>LR-LO</t>
  </si>
  <si>
    <t>Lofa</t>
  </si>
  <si>
    <t>LR-MG</t>
  </si>
  <si>
    <t>Margibi</t>
  </si>
  <si>
    <t>LR-MY</t>
  </si>
  <si>
    <t>Maryland</t>
  </si>
  <si>
    <t>LR-MO</t>
  </si>
  <si>
    <t>Montserrado</t>
  </si>
  <si>
    <t>LR-NI</t>
  </si>
  <si>
    <t>Nimba</t>
  </si>
  <si>
    <t>LR-RI</t>
  </si>
  <si>
    <t>River Cess</t>
  </si>
  <si>
    <t>LR-RG</t>
  </si>
  <si>
    <t>River Gee</t>
  </si>
  <si>
    <t>LR-SI</t>
  </si>
  <si>
    <t>Sinoe</t>
  </si>
  <si>
    <t>LY-BU</t>
  </si>
  <si>
    <t>Al Buţnān</t>
  </si>
  <si>
    <t>LY-JA</t>
  </si>
  <si>
    <t>Al Jabal al Akhḑar</t>
  </si>
  <si>
    <t>LY-JG</t>
  </si>
  <si>
    <t>Al Jabal al Gharbī</t>
  </si>
  <si>
    <t>LY-JI</t>
  </si>
  <si>
    <t>Al Jafārah</t>
  </si>
  <si>
    <t>LY-JU</t>
  </si>
  <si>
    <t>Al Jufrah</t>
  </si>
  <si>
    <t>LY-KF</t>
  </si>
  <si>
    <t>Al Kufrah</t>
  </si>
  <si>
    <t>LY-MJ</t>
  </si>
  <si>
    <t>Al Marj</t>
  </si>
  <si>
    <t>LY-MB</t>
  </si>
  <si>
    <t>Al Marqab</t>
  </si>
  <si>
    <t>LY-WA</t>
  </si>
  <si>
    <t>Al Wāḩāt</t>
  </si>
  <si>
    <t>LY-NQ</t>
  </si>
  <si>
    <t>An Nuqāţ al Khams</t>
  </si>
  <si>
    <t>LY-ZA</t>
  </si>
  <si>
    <t>Az Zāwiyah</t>
  </si>
  <si>
    <t>LY-BA</t>
  </si>
  <si>
    <t>Banghāzī</t>
  </si>
  <si>
    <t>LY-DR</t>
  </si>
  <si>
    <t>Darnah</t>
  </si>
  <si>
    <t>LY-GT</t>
  </si>
  <si>
    <t>Ghāt</t>
  </si>
  <si>
    <t>LY-MI</t>
  </si>
  <si>
    <t>Mişrātah</t>
  </si>
  <si>
    <t>LY-MQ</t>
  </si>
  <si>
    <t>Murzuq</t>
  </si>
  <si>
    <t>LY-NL</t>
  </si>
  <si>
    <t>Nālūt</t>
  </si>
  <si>
    <t>LY-SB</t>
  </si>
  <si>
    <t>Sabhā</t>
  </si>
  <si>
    <t>LY-SR</t>
  </si>
  <si>
    <t>Surt</t>
  </si>
  <si>
    <t>LY-TB</t>
  </si>
  <si>
    <t>Ţarābulus</t>
  </si>
  <si>
    <t>LY-WD</t>
  </si>
  <si>
    <t>Wādī al Ḩayāt</t>
  </si>
  <si>
    <t>LY-WS</t>
  </si>
  <si>
    <t>Wādī ash Shāţi’</t>
  </si>
  <si>
    <t>LI-01</t>
  </si>
  <si>
    <t>Balzers</t>
  </si>
  <si>
    <t>LI-02</t>
  </si>
  <si>
    <t>Eschen</t>
  </si>
  <si>
    <t>LI-03</t>
  </si>
  <si>
    <t>Gamprin</t>
  </si>
  <si>
    <t>LI-04</t>
  </si>
  <si>
    <t>Mauren</t>
  </si>
  <si>
    <t>LI-05</t>
  </si>
  <si>
    <t>Planken</t>
  </si>
  <si>
    <t>LI-06</t>
  </si>
  <si>
    <t>Ruggell</t>
  </si>
  <si>
    <t>LI-07</t>
  </si>
  <si>
    <t>Schaan</t>
  </si>
  <si>
    <t>LI-08</t>
  </si>
  <si>
    <t>Schellenberg</t>
  </si>
  <si>
    <t>LI-09</t>
  </si>
  <si>
    <t>Triesen</t>
  </si>
  <si>
    <t>LI-10</t>
  </si>
  <si>
    <t>Triesenberg</t>
  </si>
  <si>
    <t>LI-11</t>
  </si>
  <si>
    <t>Vaduz</t>
  </si>
  <si>
    <t>LT-AL</t>
  </si>
  <si>
    <t>Alytaus Apskritis</t>
  </si>
  <si>
    <t>LT-02</t>
  </si>
  <si>
    <t xml:space="preserve">     Alytaus Miestas</t>
  </si>
  <si>
    <t>city municipality</t>
  </si>
  <si>
    <t>LT-03</t>
  </si>
  <si>
    <t xml:space="preserve">     Alytus</t>
  </si>
  <si>
    <t>district municipality</t>
  </si>
  <si>
    <t>LT-07</t>
  </si>
  <si>
    <t xml:space="preserve">     Druskininkai</t>
  </si>
  <si>
    <t>LT-24</t>
  </si>
  <si>
    <t xml:space="preserve">     Lazdijai</t>
  </si>
  <si>
    <t>LT-55</t>
  </si>
  <si>
    <t xml:space="preserve">     Varėna</t>
  </si>
  <si>
    <t>LT-KU</t>
  </si>
  <si>
    <t>Kauno Apskritis</t>
  </si>
  <si>
    <t>LT-05</t>
  </si>
  <si>
    <t>LT-10</t>
  </si>
  <si>
    <t xml:space="preserve">     Jonava</t>
  </si>
  <si>
    <t>LT-13</t>
  </si>
  <si>
    <t xml:space="preserve">     Kaišiadorys</t>
  </si>
  <si>
    <t>LT-16</t>
  </si>
  <si>
    <t xml:space="preserve">     Kaunas</t>
  </si>
  <si>
    <t>LT-15</t>
  </si>
  <si>
    <t xml:space="preserve">     Kauno Miestas</t>
  </si>
  <si>
    <t>LT-18</t>
  </si>
  <si>
    <t xml:space="preserve">     Kėdainiai</t>
  </si>
  <si>
    <t>LT-36</t>
  </si>
  <si>
    <t xml:space="preserve">     Prienai</t>
  </si>
  <si>
    <t>LT-38</t>
  </si>
  <si>
    <t xml:space="preserve">     Raseiniai</t>
  </si>
  <si>
    <t>LT-KL</t>
  </si>
  <si>
    <t>Klaipėdos Apskritis</t>
  </si>
  <si>
    <t>LT-21</t>
  </si>
  <si>
    <t xml:space="preserve">     Klaipėda</t>
  </si>
  <si>
    <t>LT-20</t>
  </si>
  <si>
    <t xml:space="preserve">     Klaipėdos Miestas</t>
  </si>
  <si>
    <t>LT-22</t>
  </si>
  <si>
    <t xml:space="preserve">     Kretinga</t>
  </si>
  <si>
    <t>LT-28</t>
  </si>
  <si>
    <t xml:space="preserve">     Neringa</t>
  </si>
  <si>
    <t>LT-31</t>
  </si>
  <si>
    <t xml:space="preserve">     Palangos Miestas</t>
  </si>
  <si>
    <t>LT-46</t>
  </si>
  <si>
    <t xml:space="preserve">     Šilutė</t>
  </si>
  <si>
    <t>LT-48</t>
  </si>
  <si>
    <t xml:space="preserve">     Skuodas</t>
  </si>
  <si>
    <t>LT-MR</t>
  </si>
  <si>
    <t>Marijampolės Apskritis</t>
  </si>
  <si>
    <t>LT-14</t>
  </si>
  <si>
    <t>LT-17</t>
  </si>
  <si>
    <t xml:space="preserve">     Kazlų Rūdos</t>
  </si>
  <si>
    <t>LT-25</t>
  </si>
  <si>
    <t xml:space="preserve">     Marijampolė</t>
  </si>
  <si>
    <t>LT-41</t>
  </si>
  <si>
    <t xml:space="preserve">     Šakiai</t>
  </si>
  <si>
    <t>LT-56</t>
  </si>
  <si>
    <t xml:space="preserve">     Vilkaviškis</t>
  </si>
  <si>
    <t>LT-PN</t>
  </si>
  <si>
    <t>Panevėžio Apskritis</t>
  </si>
  <si>
    <t>LT-06</t>
  </si>
  <si>
    <t xml:space="preserve">     Biržai</t>
  </si>
  <si>
    <t>LT-23</t>
  </si>
  <si>
    <t xml:space="preserve">     Kupiškis</t>
  </si>
  <si>
    <t>LT-32</t>
  </si>
  <si>
    <t xml:space="preserve">     Panevėžio Miestas</t>
  </si>
  <si>
    <t>LT-33</t>
  </si>
  <si>
    <t xml:space="preserve">     Panevėžys</t>
  </si>
  <si>
    <t>LT-34</t>
  </si>
  <si>
    <t xml:space="preserve">     Pasvalys</t>
  </si>
  <si>
    <t>LT-40</t>
  </si>
  <si>
    <t xml:space="preserve">     Rokiškis</t>
  </si>
  <si>
    <t>LT-SA</t>
  </si>
  <si>
    <t>Šiaulių Apskritis</t>
  </si>
  <si>
    <t>LT-01</t>
  </si>
  <si>
    <t xml:space="preserve">     Akmenė</t>
  </si>
  <si>
    <t>LT-11</t>
  </si>
  <si>
    <t xml:space="preserve">     Joniškis</t>
  </si>
  <si>
    <t>LT-19</t>
  </si>
  <si>
    <t xml:space="preserve">     Kelmė</t>
  </si>
  <si>
    <t>LT-30</t>
  </si>
  <si>
    <t xml:space="preserve">     Pakruojis</t>
  </si>
  <si>
    <t>LT-37</t>
  </si>
  <si>
    <t xml:space="preserve">     Radviliškis</t>
  </si>
  <si>
    <t>LT-44</t>
  </si>
  <si>
    <t xml:space="preserve">     Šiauliai</t>
  </si>
  <si>
    <t>LT-43</t>
  </si>
  <si>
    <t xml:space="preserve">     Šiaulių Miestas</t>
  </si>
  <si>
    <t>LT-TA</t>
  </si>
  <si>
    <t>Tauragės Apskritis</t>
  </si>
  <si>
    <t>LT-12</t>
  </si>
  <si>
    <t xml:space="preserve">     Jurbarkas</t>
  </si>
  <si>
    <t>LT-29</t>
  </si>
  <si>
    <t xml:space="preserve">     Pagégiai</t>
  </si>
  <si>
    <t>LT-45</t>
  </si>
  <si>
    <t xml:space="preserve">     Šilalė</t>
  </si>
  <si>
    <t>LT-50</t>
  </si>
  <si>
    <t xml:space="preserve">     Tauragė</t>
  </si>
  <si>
    <t>LT-TE</t>
  </si>
  <si>
    <t>Telšių Apskritis</t>
  </si>
  <si>
    <t>LT-26</t>
  </si>
  <si>
    <t xml:space="preserve">     Mažeikiai</t>
  </si>
  <si>
    <t>LT-35</t>
  </si>
  <si>
    <t xml:space="preserve">     Plungė</t>
  </si>
  <si>
    <t>LT-39</t>
  </si>
  <si>
    <t>LT-51</t>
  </si>
  <si>
    <t xml:space="preserve">     Telšiai</t>
  </si>
  <si>
    <t>LT-UT</t>
  </si>
  <si>
    <t>Utenos Apskritis</t>
  </si>
  <si>
    <t>LT-04</t>
  </si>
  <si>
    <t xml:space="preserve">     Anykščiai</t>
  </si>
  <si>
    <t>LT-09</t>
  </si>
  <si>
    <t xml:space="preserve">     Ignalina</t>
  </si>
  <si>
    <t>LT-27</t>
  </si>
  <si>
    <t xml:space="preserve">     Molėtai</t>
  </si>
  <si>
    <t>LT-54</t>
  </si>
  <si>
    <t xml:space="preserve">     Utena</t>
  </si>
  <si>
    <t>LT-59</t>
  </si>
  <si>
    <t xml:space="preserve">     Visaginas</t>
  </si>
  <si>
    <t>LT-60</t>
  </si>
  <si>
    <t xml:space="preserve">     Zarasai</t>
  </si>
  <si>
    <t>LT-VL</t>
  </si>
  <si>
    <t>Vilniaus Apskritis</t>
  </si>
  <si>
    <t>LT-08</t>
  </si>
  <si>
    <t xml:space="preserve">     Elektrénai</t>
  </si>
  <si>
    <t>LT-42</t>
  </si>
  <si>
    <t xml:space="preserve">     Šalčininkai</t>
  </si>
  <si>
    <t>LT-47</t>
  </si>
  <si>
    <t xml:space="preserve">     Širvintos</t>
  </si>
  <si>
    <t>LT-49</t>
  </si>
  <si>
    <t xml:space="preserve">     Švenčionys</t>
  </si>
  <si>
    <t>LT-52</t>
  </si>
  <si>
    <t xml:space="preserve">     Trakai</t>
  </si>
  <si>
    <t>LT-53</t>
  </si>
  <si>
    <t xml:space="preserve">     Ukmergė</t>
  </si>
  <si>
    <t>LT-57</t>
  </si>
  <si>
    <t xml:space="preserve">     Vilniaus Miestas</t>
  </si>
  <si>
    <t>LT-58</t>
  </si>
  <si>
    <t xml:space="preserve">     Vilnius</t>
  </si>
  <si>
    <t>LU-CA</t>
  </si>
  <si>
    <t>Capellen</t>
  </si>
  <si>
    <t>canton</t>
  </si>
  <si>
    <t>LU-CL</t>
  </si>
  <si>
    <t>Clervaux</t>
  </si>
  <si>
    <t>LU-DI</t>
  </si>
  <si>
    <t>Diekirch</t>
  </si>
  <si>
    <t>LU-EC</t>
  </si>
  <si>
    <t>Echternach</t>
  </si>
  <si>
    <t>LU-ES</t>
  </si>
  <si>
    <t>Esch-sur-Alzette</t>
  </si>
  <si>
    <t>LU-GR</t>
  </si>
  <si>
    <t>Grevenmacher</t>
  </si>
  <si>
    <t>LU-LU</t>
  </si>
  <si>
    <t>LU-ME</t>
  </si>
  <si>
    <t>Mersch</t>
  </si>
  <si>
    <t>LU-RD</t>
  </si>
  <si>
    <t>Redange</t>
  </si>
  <si>
    <t>LU-RM</t>
  </si>
  <si>
    <t>Remich</t>
  </si>
  <si>
    <t>LU-VD</t>
  </si>
  <si>
    <t>Vianden</t>
  </si>
  <si>
    <t>LU-WI</t>
  </si>
  <si>
    <t>Wiltz</t>
  </si>
  <si>
    <t>MG-T</t>
  </si>
  <si>
    <t>Antananarivo</t>
  </si>
  <si>
    <t>MG-D</t>
  </si>
  <si>
    <t>Antsiranana</t>
  </si>
  <si>
    <t>MG-F</t>
  </si>
  <si>
    <t>Fianarantsoa</t>
  </si>
  <si>
    <t>MG-M</t>
  </si>
  <si>
    <t>Mahajanga</t>
  </si>
  <si>
    <t>MG-A</t>
  </si>
  <si>
    <t>Toamasina</t>
  </si>
  <si>
    <t>MG-U</t>
  </si>
  <si>
    <t>Toliara</t>
  </si>
  <si>
    <t>MW-C</t>
  </si>
  <si>
    <t>Central Region</t>
  </si>
  <si>
    <t>MW-DE</t>
  </si>
  <si>
    <t xml:space="preserve">     Dedza</t>
  </si>
  <si>
    <t>MW-DO</t>
  </si>
  <si>
    <t xml:space="preserve">     Dowa</t>
  </si>
  <si>
    <t>MW-KS</t>
  </si>
  <si>
    <t xml:space="preserve">     Kasungu</t>
  </si>
  <si>
    <t>MW-LI</t>
  </si>
  <si>
    <t xml:space="preserve">     Lilongwe</t>
  </si>
  <si>
    <t>MW-MC</t>
  </si>
  <si>
    <t xml:space="preserve">     Mchinji</t>
  </si>
  <si>
    <t>MW-NK</t>
  </si>
  <si>
    <t xml:space="preserve">     Nkhotakota</t>
  </si>
  <si>
    <t>MW-NU</t>
  </si>
  <si>
    <t xml:space="preserve">     Ntcheu</t>
  </si>
  <si>
    <t>MW-NI</t>
  </si>
  <si>
    <t xml:space="preserve">     Ntchisi</t>
  </si>
  <si>
    <t>MW-SA</t>
  </si>
  <si>
    <t xml:space="preserve">     Salima</t>
  </si>
  <si>
    <t>MW-N</t>
  </si>
  <si>
    <t>Northern Region</t>
  </si>
  <si>
    <t>MW-CT</t>
  </si>
  <si>
    <t xml:space="preserve">     Chitipa</t>
  </si>
  <si>
    <t>MW-KR</t>
  </si>
  <si>
    <t xml:space="preserve">     Karonga</t>
  </si>
  <si>
    <t>MW-LK</t>
  </si>
  <si>
    <t xml:space="preserve">     Likoma</t>
  </si>
  <si>
    <t>MW-MZ</t>
  </si>
  <si>
    <t xml:space="preserve">     Mzimba</t>
  </si>
  <si>
    <t>MW-NB</t>
  </si>
  <si>
    <t xml:space="preserve">     Nkhata Bay</t>
  </si>
  <si>
    <t>MW-RU</t>
  </si>
  <si>
    <t xml:space="preserve">     Rumphi</t>
  </si>
  <si>
    <t>MW-S</t>
  </si>
  <si>
    <t>Southern Region</t>
  </si>
  <si>
    <t>MW-BA</t>
  </si>
  <si>
    <t xml:space="preserve">     Balaka</t>
  </si>
  <si>
    <t>MW-BL</t>
  </si>
  <si>
    <t xml:space="preserve">     Blantyre</t>
  </si>
  <si>
    <t>MW-CK</t>
  </si>
  <si>
    <t xml:space="preserve">     Chikwawa</t>
  </si>
  <si>
    <t>MW-CR</t>
  </si>
  <si>
    <t xml:space="preserve">     Chiradzulu</t>
  </si>
  <si>
    <t>MW-MH</t>
  </si>
  <si>
    <t xml:space="preserve">     Machinga</t>
  </si>
  <si>
    <t>MW-MG</t>
  </si>
  <si>
    <t xml:space="preserve">     Mangochi</t>
  </si>
  <si>
    <t>MW-MU</t>
  </si>
  <si>
    <t xml:space="preserve">     Mulanje</t>
  </si>
  <si>
    <t>MW-MW</t>
  </si>
  <si>
    <t xml:space="preserve">     Mwanza</t>
  </si>
  <si>
    <t>MW-NE</t>
  </si>
  <si>
    <t xml:space="preserve">     Neno</t>
  </si>
  <si>
    <t>MW-NS</t>
  </si>
  <si>
    <t xml:space="preserve">     Nsanje</t>
  </si>
  <si>
    <t>MW-PH</t>
  </si>
  <si>
    <t xml:space="preserve">     Phalombe</t>
  </si>
  <si>
    <t>MW-TH</t>
  </si>
  <si>
    <t xml:space="preserve">     Thyolo</t>
  </si>
  <si>
    <t>MW-ZO</t>
  </si>
  <si>
    <t xml:space="preserve">     Zomba</t>
  </si>
  <si>
    <t>MY-01</t>
  </si>
  <si>
    <t>Johor</t>
  </si>
  <si>
    <t>MY-02</t>
  </si>
  <si>
    <t>Kedah</t>
  </si>
  <si>
    <t>MY-03</t>
  </si>
  <si>
    <t>Kelantan</t>
  </si>
  <si>
    <t>MY-14</t>
  </si>
  <si>
    <t xml:space="preserve">Kuala Lumpur </t>
  </si>
  <si>
    <t>federal territory</t>
  </si>
  <si>
    <t>MY-15</t>
  </si>
  <si>
    <t>Labuan</t>
  </si>
  <si>
    <t>MY-04</t>
  </si>
  <si>
    <t>Melaka</t>
  </si>
  <si>
    <t>MY-05</t>
  </si>
  <si>
    <t>Negeri Sembilan</t>
  </si>
  <si>
    <t>MY-06</t>
  </si>
  <si>
    <t>Pahang</t>
  </si>
  <si>
    <t>MY-08</t>
  </si>
  <si>
    <t>Perak</t>
  </si>
  <si>
    <t>MY-09</t>
  </si>
  <si>
    <t>Perlis</t>
  </si>
  <si>
    <t>MY-07</t>
  </si>
  <si>
    <t>Pulau Pinang</t>
  </si>
  <si>
    <t>MY-16</t>
  </si>
  <si>
    <t>Putrajaya</t>
  </si>
  <si>
    <t>MY-12</t>
  </si>
  <si>
    <t>Sabah</t>
  </si>
  <si>
    <t>MY-13</t>
  </si>
  <si>
    <t>Sarawak</t>
  </si>
  <si>
    <t>MY-10</t>
  </si>
  <si>
    <t>Selangor</t>
  </si>
  <si>
    <t>MY-11</t>
  </si>
  <si>
    <t>Terengganu</t>
  </si>
  <si>
    <t>MV-01</t>
  </si>
  <si>
    <t>Addu</t>
  </si>
  <si>
    <t>MV-00</t>
  </si>
  <si>
    <t>Ariatholhu Dhekunuburi</t>
  </si>
  <si>
    <t>administrative atoll</t>
  </si>
  <si>
    <t>MV-02</t>
  </si>
  <si>
    <t>Ariatholhu Uthuruburi</t>
  </si>
  <si>
    <t>MV-03</t>
  </si>
  <si>
    <t>Faadhippolhu</t>
  </si>
  <si>
    <t>MV-04</t>
  </si>
  <si>
    <t>Felidheatholhu</t>
  </si>
  <si>
    <t>MV-29</t>
  </si>
  <si>
    <t>Fuvammulah</t>
  </si>
  <si>
    <t>MV-05</t>
  </si>
  <si>
    <t>Hahdhunmathi</t>
  </si>
  <si>
    <t>MV-28</t>
  </si>
  <si>
    <t>Huvadhuatholhu Dhekunuburi</t>
  </si>
  <si>
    <t>MV-27</t>
  </si>
  <si>
    <t>Huvadhuatholhu Uthuruburi</t>
  </si>
  <si>
    <t>MV-08</t>
  </si>
  <si>
    <t>Kolhumadulu</t>
  </si>
  <si>
    <t>MV-MLE</t>
  </si>
  <si>
    <t>Maale</t>
  </si>
  <si>
    <t>MV-26</t>
  </si>
  <si>
    <t>Maaleatholhu</t>
  </si>
  <si>
    <t>MV-20</t>
  </si>
  <si>
    <t>Maalhosmadulu Dhekunuburi</t>
  </si>
  <si>
    <t>MV-13</t>
  </si>
  <si>
    <t>Maalhosmadulu Uthuruburi</t>
  </si>
  <si>
    <t>MV-25</t>
  </si>
  <si>
    <t>Miladhunmadulu Dhekunuburi</t>
  </si>
  <si>
    <t>MV-24</t>
  </si>
  <si>
    <t>Miladhunmadulu Uthuruburi</t>
  </si>
  <si>
    <t>MV-12</t>
  </si>
  <si>
    <t>Mulakatholhu</t>
  </si>
  <si>
    <t>MV-17</t>
  </si>
  <si>
    <t>Nilandheatholhu Dhekunuburi</t>
  </si>
  <si>
    <t>MV-14</t>
  </si>
  <si>
    <t>Nilandheatholhu Uthuruburi</t>
  </si>
  <si>
    <t>MV-23</t>
  </si>
  <si>
    <t>Thiladhunmathee Dhekunuburi</t>
  </si>
  <si>
    <t>MV-07</t>
  </si>
  <si>
    <t>Thiladhunmathee Uthuruburi</t>
  </si>
  <si>
    <t>ML-BKO</t>
  </si>
  <si>
    <t>Bamako</t>
  </si>
  <si>
    <t>ML-7</t>
  </si>
  <si>
    <t>Gao</t>
  </si>
  <si>
    <t>ML-1</t>
  </si>
  <si>
    <t>Kayes</t>
  </si>
  <si>
    <t>ML-8</t>
  </si>
  <si>
    <t>Kidal</t>
  </si>
  <si>
    <t>ML-2</t>
  </si>
  <si>
    <t>Koulikoro</t>
  </si>
  <si>
    <t>ML-5</t>
  </si>
  <si>
    <t>Mopti</t>
  </si>
  <si>
    <t>ML-4</t>
  </si>
  <si>
    <t>Ségou</t>
  </si>
  <si>
    <t>ML-3</t>
  </si>
  <si>
    <t>Sikasso</t>
  </si>
  <si>
    <t>ML-6</t>
  </si>
  <si>
    <t>Tombouctou</t>
  </si>
  <si>
    <t>MT-01</t>
  </si>
  <si>
    <t>Attard</t>
  </si>
  <si>
    <t>locality</t>
  </si>
  <si>
    <t>MT-02</t>
  </si>
  <si>
    <t>Balzan</t>
  </si>
  <si>
    <t>MT-03</t>
  </si>
  <si>
    <t>Birgu</t>
  </si>
  <si>
    <t>MT-04</t>
  </si>
  <si>
    <t>Birkirkara</t>
  </si>
  <si>
    <t>MT-05</t>
  </si>
  <si>
    <t>Birżebbuġa</t>
  </si>
  <si>
    <t>MT-06</t>
  </si>
  <si>
    <t>Bormla</t>
  </si>
  <si>
    <t>MT-07</t>
  </si>
  <si>
    <t>Dingli</t>
  </si>
  <si>
    <t>MT-08</t>
  </si>
  <si>
    <t>Fgura</t>
  </si>
  <si>
    <t>MT-09</t>
  </si>
  <si>
    <t>Floriana</t>
  </si>
  <si>
    <t>MT-10</t>
  </si>
  <si>
    <t>Fontana</t>
  </si>
  <si>
    <t>MT-13</t>
  </si>
  <si>
    <t>Għajnsielem</t>
  </si>
  <si>
    <t>MT-14</t>
  </si>
  <si>
    <t>Għarb</t>
  </si>
  <si>
    <t>MT-15</t>
  </si>
  <si>
    <t>Għargħur</t>
  </si>
  <si>
    <t>MT-16</t>
  </si>
  <si>
    <t>Għasri</t>
  </si>
  <si>
    <t>MT-17</t>
  </si>
  <si>
    <t>Għaxaq</t>
  </si>
  <si>
    <t>MT-11</t>
  </si>
  <si>
    <t>Gudja</t>
  </si>
  <si>
    <t>MT-12</t>
  </si>
  <si>
    <t>Gżira</t>
  </si>
  <si>
    <t>MT-18</t>
  </si>
  <si>
    <t>Ħamrun</t>
  </si>
  <si>
    <t>MT-19</t>
  </si>
  <si>
    <t>Iklin</t>
  </si>
  <si>
    <t>MT-29</t>
  </si>
  <si>
    <t>Imdina</t>
  </si>
  <si>
    <t>MT-31</t>
  </si>
  <si>
    <t>Imġarr</t>
  </si>
  <si>
    <t>MT-33</t>
  </si>
  <si>
    <t>Imqabba</t>
  </si>
  <si>
    <t>MT-34</t>
  </si>
  <si>
    <t>Imsida</t>
  </si>
  <si>
    <t>MT-35</t>
  </si>
  <si>
    <t>Imtarfa</t>
  </si>
  <si>
    <t>MT-20</t>
  </si>
  <si>
    <t>Isla</t>
  </si>
  <si>
    <t>MT-21</t>
  </si>
  <si>
    <t>Kalkara</t>
  </si>
  <si>
    <t>MT-22</t>
  </si>
  <si>
    <t>Kerċem</t>
  </si>
  <si>
    <t>MT-23</t>
  </si>
  <si>
    <t>Kirkop</t>
  </si>
  <si>
    <t>MT-24</t>
  </si>
  <si>
    <t>Lija</t>
  </si>
  <si>
    <t>MT-25</t>
  </si>
  <si>
    <t>Luqa</t>
  </si>
  <si>
    <t>MT-26</t>
  </si>
  <si>
    <t>Marsa</t>
  </si>
  <si>
    <t>MT-27</t>
  </si>
  <si>
    <t>Marsaskala</t>
  </si>
  <si>
    <t>MT-28</t>
  </si>
  <si>
    <t>Marsaxlokk</t>
  </si>
  <si>
    <t>MT-30</t>
  </si>
  <si>
    <t>Mellieħa</t>
  </si>
  <si>
    <t>MT-32</t>
  </si>
  <si>
    <t>Mosta</t>
  </si>
  <si>
    <t>MT-36</t>
  </si>
  <si>
    <t>Munxar</t>
  </si>
  <si>
    <t>MT-37</t>
  </si>
  <si>
    <t>Nadur</t>
  </si>
  <si>
    <t>MT-38</t>
  </si>
  <si>
    <t>Naxxar</t>
  </si>
  <si>
    <t>MT-39</t>
  </si>
  <si>
    <t>Paola</t>
  </si>
  <si>
    <t>MT-40</t>
  </si>
  <si>
    <t>MT-41</t>
  </si>
  <si>
    <t>Pietà</t>
  </si>
  <si>
    <t>MT-42</t>
  </si>
  <si>
    <t>Qala</t>
  </si>
  <si>
    <t>MT-43</t>
  </si>
  <si>
    <t>Qormi</t>
  </si>
  <si>
    <t>MT-44</t>
  </si>
  <si>
    <t>Qrendi</t>
  </si>
  <si>
    <t>MT-46</t>
  </si>
  <si>
    <t>Rabat</t>
  </si>
  <si>
    <t>MT-45</t>
  </si>
  <si>
    <t>Rabat (Ghawdex)</t>
  </si>
  <si>
    <t>MT-47</t>
  </si>
  <si>
    <t>Safi</t>
  </si>
  <si>
    <t>MT-48</t>
  </si>
  <si>
    <t>San Ġiljan</t>
  </si>
  <si>
    <t>MT-49</t>
  </si>
  <si>
    <t>San Ġwann</t>
  </si>
  <si>
    <t>MT-50</t>
  </si>
  <si>
    <t>San Lawrenz</t>
  </si>
  <si>
    <t>MT-52</t>
  </si>
  <si>
    <t>Sannat</t>
  </si>
  <si>
    <t>MT-51</t>
  </si>
  <si>
    <t>San Pawl il-Baħar</t>
  </si>
  <si>
    <t>MT-53</t>
  </si>
  <si>
    <t>Santa Luċija</t>
  </si>
  <si>
    <t>MT-54</t>
  </si>
  <si>
    <t>Santa Venera</t>
  </si>
  <si>
    <t>MT-55</t>
  </si>
  <si>
    <t>Siġġiewi</t>
  </si>
  <si>
    <t>MT-56</t>
  </si>
  <si>
    <t>Sliema</t>
  </si>
  <si>
    <t>MT-57</t>
  </si>
  <si>
    <t>Swieqi</t>
  </si>
  <si>
    <t>MT-59</t>
  </si>
  <si>
    <t>Tarxien</t>
  </si>
  <si>
    <t>MT-58</t>
  </si>
  <si>
    <t>Ta’ Xbiex</t>
  </si>
  <si>
    <t>MT-60</t>
  </si>
  <si>
    <t>Valletta</t>
  </si>
  <si>
    <t>MT-61</t>
  </si>
  <si>
    <t>Xagħra</t>
  </si>
  <si>
    <t>MT-62</t>
  </si>
  <si>
    <t>Xewkija</t>
  </si>
  <si>
    <t>MT-63</t>
  </si>
  <si>
    <t>Xgħajra</t>
  </si>
  <si>
    <t>MT-64</t>
  </si>
  <si>
    <t>Żabbar</t>
  </si>
  <si>
    <t>MT-66</t>
  </si>
  <si>
    <t>Żebbuġ</t>
  </si>
  <si>
    <t>MT-65</t>
  </si>
  <si>
    <t>Żebbuġ (Ghawdex)</t>
  </si>
  <si>
    <t>MT-67</t>
  </si>
  <si>
    <t>Żejtun</t>
  </si>
  <si>
    <t>MT-68</t>
  </si>
  <si>
    <t>Żurrieq</t>
  </si>
  <si>
    <t>MH-L</t>
  </si>
  <si>
    <t>Ralik Chain</t>
  </si>
  <si>
    <t>chain (of islands)</t>
  </si>
  <si>
    <t>MH-ALL</t>
  </si>
  <si>
    <t xml:space="preserve">     Ailinglaplap</t>
  </si>
  <si>
    <t>MH-EBO</t>
  </si>
  <si>
    <t xml:space="preserve">     Ebon</t>
  </si>
  <si>
    <t>MH-ENI</t>
  </si>
  <si>
    <t xml:space="preserve">     Enewetak</t>
  </si>
  <si>
    <t>MH-JAB</t>
  </si>
  <si>
    <t xml:space="preserve">     Jabat</t>
  </si>
  <si>
    <t>MH-JAL</t>
  </si>
  <si>
    <t xml:space="preserve">     Jaluit</t>
  </si>
  <si>
    <t>MH-KIL</t>
  </si>
  <si>
    <t xml:space="preserve">     Kili</t>
  </si>
  <si>
    <t>MH-KWA</t>
  </si>
  <si>
    <t xml:space="preserve">     Kwajalein</t>
  </si>
  <si>
    <t>MH-LAE</t>
  </si>
  <si>
    <t xml:space="preserve">     Lae</t>
  </si>
  <si>
    <t>MH-LIB</t>
  </si>
  <si>
    <t xml:space="preserve">     Lib</t>
  </si>
  <si>
    <t>MH-NMK</t>
  </si>
  <si>
    <t xml:space="preserve">     Namdrik</t>
  </si>
  <si>
    <t>MH-NMU</t>
  </si>
  <si>
    <t xml:space="preserve">     Namu</t>
  </si>
  <si>
    <t>MH-RON</t>
  </si>
  <si>
    <t xml:space="preserve">     Rongelap</t>
  </si>
  <si>
    <t>MH-UJA</t>
  </si>
  <si>
    <t xml:space="preserve">     Ujae</t>
  </si>
  <si>
    <t>MH-WTH</t>
  </si>
  <si>
    <t xml:space="preserve">     Wotho</t>
  </si>
  <si>
    <t>MH-T</t>
  </si>
  <si>
    <t>Ratak Chain</t>
  </si>
  <si>
    <t>MH-ALK</t>
  </si>
  <si>
    <t xml:space="preserve">     Ailuk</t>
  </si>
  <si>
    <t>MH-ARN</t>
  </si>
  <si>
    <t xml:space="preserve">     Arno</t>
  </si>
  <si>
    <t>MH-AUR</t>
  </si>
  <si>
    <t xml:space="preserve">     Aur</t>
  </si>
  <si>
    <t>MH-LIK</t>
  </si>
  <si>
    <t xml:space="preserve">     Likiep</t>
  </si>
  <si>
    <t>MH-MAJ</t>
  </si>
  <si>
    <t xml:space="preserve">     Majuro</t>
  </si>
  <si>
    <t>MH-MAL</t>
  </si>
  <si>
    <t xml:space="preserve">     Maloelap</t>
  </si>
  <si>
    <t>MH-MEJ</t>
  </si>
  <si>
    <t xml:space="preserve">     Mejit</t>
  </si>
  <si>
    <t>MH-MIL</t>
  </si>
  <si>
    <t xml:space="preserve">     Mili</t>
  </si>
  <si>
    <t>MH-UTI</t>
  </si>
  <si>
    <t xml:space="preserve">     Utrik</t>
  </si>
  <si>
    <t>MH-WTJ</t>
  </si>
  <si>
    <t xml:space="preserve">     Wotje</t>
  </si>
  <si>
    <t>MR-07</t>
  </si>
  <si>
    <t>MR-03</t>
  </si>
  <si>
    <t>Assaba</t>
  </si>
  <si>
    <t>MR-05</t>
  </si>
  <si>
    <t>Brakna</t>
  </si>
  <si>
    <t>MR-08</t>
  </si>
  <si>
    <t>Dakhlet Nouadhibou</t>
  </si>
  <si>
    <t>MR-04</t>
  </si>
  <si>
    <t>Gorgol</t>
  </si>
  <si>
    <t>MR-10</t>
  </si>
  <si>
    <t>Guidimaka</t>
  </si>
  <si>
    <t>MR-01</t>
  </si>
  <si>
    <t>Hodh ech Chargui</t>
  </si>
  <si>
    <t>MR-02</t>
  </si>
  <si>
    <t>Hodh el Gharbi</t>
  </si>
  <si>
    <t>MR-12</t>
  </si>
  <si>
    <t>Inchiri</t>
  </si>
  <si>
    <t>MR-14</t>
  </si>
  <si>
    <t>Nouakchott Nord</t>
  </si>
  <si>
    <t>MR-13</t>
  </si>
  <si>
    <t>Nouakchott Ouest</t>
  </si>
  <si>
    <t>MR-15</t>
  </si>
  <si>
    <t>Nouakchott Sud</t>
  </si>
  <si>
    <t>MR-09</t>
  </si>
  <si>
    <t>Tagant</t>
  </si>
  <si>
    <t>MR-11</t>
  </si>
  <si>
    <t>Tiris Zemmour</t>
  </si>
  <si>
    <t>MR-06</t>
  </si>
  <si>
    <t>Trarza</t>
  </si>
  <si>
    <t>MU-AG</t>
  </si>
  <si>
    <t>Agalega Islands</t>
  </si>
  <si>
    <t>MU-BL</t>
  </si>
  <si>
    <t>Black River</t>
  </si>
  <si>
    <t>MU-CC</t>
  </si>
  <si>
    <t>Cargados Carajos</t>
  </si>
  <si>
    <t>MU-FL</t>
  </si>
  <si>
    <t>Flacq</t>
  </si>
  <si>
    <t>MU-GP</t>
  </si>
  <si>
    <t>Grand Port</t>
  </si>
  <si>
    <t>MU-MO</t>
  </si>
  <si>
    <t>Moka</t>
  </si>
  <si>
    <t>MU-PA</t>
  </si>
  <si>
    <t>Pamplemousses</t>
  </si>
  <si>
    <t>MU-PW</t>
  </si>
  <si>
    <t>Plaines Wilhems</t>
  </si>
  <si>
    <t>Port Louis</t>
  </si>
  <si>
    <t>MU-PL</t>
  </si>
  <si>
    <t>MU-RR</t>
  </si>
  <si>
    <t>Rivière du Rempart</t>
  </si>
  <si>
    <t>MU-RO</t>
  </si>
  <si>
    <t>Rodrigues</t>
  </si>
  <si>
    <t>MU-SA</t>
  </si>
  <si>
    <t>Savanne</t>
  </si>
  <si>
    <t>MX-AGU</t>
  </si>
  <si>
    <t>Aguascalientes</t>
  </si>
  <si>
    <t>MX-BCN</t>
  </si>
  <si>
    <t>Baja California</t>
  </si>
  <si>
    <t>MX-BCS</t>
  </si>
  <si>
    <t>Baja California Sur</t>
  </si>
  <si>
    <t>MX-CAM</t>
  </si>
  <si>
    <t>Campeche</t>
  </si>
  <si>
    <t>MX-CHP</t>
  </si>
  <si>
    <t>Chiapas</t>
  </si>
  <si>
    <t>MX-CHH</t>
  </si>
  <si>
    <t>Chihuahua</t>
  </si>
  <si>
    <t>MX-CMX</t>
  </si>
  <si>
    <t>Ciudad de México</t>
  </si>
  <si>
    <t>MX-COA</t>
  </si>
  <si>
    <t>Coahuila</t>
  </si>
  <si>
    <t>MX-COL</t>
  </si>
  <si>
    <t>Colima</t>
  </si>
  <si>
    <t>MX-DUR</t>
  </si>
  <si>
    <t>Durango</t>
  </si>
  <si>
    <t>MX-GUA</t>
  </si>
  <si>
    <t>Guanajuato</t>
  </si>
  <si>
    <t>MX-GRO</t>
  </si>
  <si>
    <t>Guerrero</t>
  </si>
  <si>
    <t>MX-HID</t>
  </si>
  <si>
    <t>Hidalgo</t>
  </si>
  <si>
    <t>MX-JAL</t>
  </si>
  <si>
    <t>Jalisco</t>
  </si>
  <si>
    <t>MX-MEX</t>
  </si>
  <si>
    <t>México</t>
  </si>
  <si>
    <t>MX-MIC</t>
  </si>
  <si>
    <t>Michoacán</t>
  </si>
  <si>
    <t>MX-MOR</t>
  </si>
  <si>
    <t>Morelos</t>
  </si>
  <si>
    <t>MX-NAY</t>
  </si>
  <si>
    <t>Nayarit</t>
  </si>
  <si>
    <t>MX-NLE</t>
  </si>
  <si>
    <t>Nuevo León</t>
  </si>
  <si>
    <t>MX-OAX</t>
  </si>
  <si>
    <t>Oaxaca</t>
  </si>
  <si>
    <t>MX-PUE</t>
  </si>
  <si>
    <t>Puebla</t>
  </si>
  <si>
    <t>MX-QUE</t>
  </si>
  <si>
    <t>Querétaro</t>
  </si>
  <si>
    <t>MX-ROO</t>
  </si>
  <si>
    <t>Quintana Roo</t>
  </si>
  <si>
    <t>MX-SLP</t>
  </si>
  <si>
    <t>San Luis Potosí</t>
  </si>
  <si>
    <t>MX-SIN</t>
  </si>
  <si>
    <t>Sinaloa</t>
  </si>
  <si>
    <t>MX-SON</t>
  </si>
  <si>
    <t>Sonora</t>
  </si>
  <si>
    <t>MX-TAB</t>
  </si>
  <si>
    <t>Tabasco</t>
  </si>
  <si>
    <t>MX-TAM</t>
  </si>
  <si>
    <t>Tamaulipas</t>
  </si>
  <si>
    <t>MX-TLA</t>
  </si>
  <si>
    <t>Tlaxcala</t>
  </si>
  <si>
    <t>MX-VER</t>
  </si>
  <si>
    <t>Veracruz</t>
  </si>
  <si>
    <t>MX-YUC</t>
  </si>
  <si>
    <t>Yucatán</t>
  </si>
  <si>
    <t>MX-ZAC</t>
  </si>
  <si>
    <t>Zacatecas</t>
  </si>
  <si>
    <t>FM-TRK</t>
  </si>
  <si>
    <t>Chuuk</t>
  </si>
  <si>
    <t>FM-KSA</t>
  </si>
  <si>
    <t>Kosrae</t>
  </si>
  <si>
    <t>FM-PNI</t>
  </si>
  <si>
    <t>Pohnpei</t>
  </si>
  <si>
    <t>FM-YAP</t>
  </si>
  <si>
    <t>Yap</t>
  </si>
  <si>
    <t>MD-AN</t>
  </si>
  <si>
    <t>Anenii Noi</t>
  </si>
  <si>
    <t>MD-BA</t>
  </si>
  <si>
    <t>Bălţi</t>
  </si>
  <si>
    <t>MD-BS</t>
  </si>
  <si>
    <t>Basarabeasca</t>
  </si>
  <si>
    <t>MD-BD</t>
  </si>
  <si>
    <t>Bender</t>
  </si>
  <si>
    <t>MD-BR</t>
  </si>
  <si>
    <t>Briceni</t>
  </si>
  <si>
    <t>MD-CA</t>
  </si>
  <si>
    <t>Cahul</t>
  </si>
  <si>
    <t>MD-CL</t>
  </si>
  <si>
    <t>Călăraşi</t>
  </si>
  <si>
    <t>MD-CT</t>
  </si>
  <si>
    <t>Cantemir</t>
  </si>
  <si>
    <t>MD-CS</t>
  </si>
  <si>
    <t>Căuşeni</t>
  </si>
  <si>
    <t>MD-CU</t>
  </si>
  <si>
    <t>Chişinău</t>
  </si>
  <si>
    <t>MD-CM</t>
  </si>
  <si>
    <t>Cimişlia</t>
  </si>
  <si>
    <t>MD-CR</t>
  </si>
  <si>
    <t>Criuleni</t>
  </si>
  <si>
    <t>MD-DO</t>
  </si>
  <si>
    <t>Donduşeni</t>
  </si>
  <si>
    <t>MD-DR</t>
  </si>
  <si>
    <t>Drochia</t>
  </si>
  <si>
    <t>MD-DU</t>
  </si>
  <si>
    <t>Dubăsari</t>
  </si>
  <si>
    <t>MD-ED</t>
  </si>
  <si>
    <t>Edineţ</t>
  </si>
  <si>
    <t>MD-FA</t>
  </si>
  <si>
    <t>Făleşti</t>
  </si>
  <si>
    <t>MD-FL</t>
  </si>
  <si>
    <t>Floreşti</t>
  </si>
  <si>
    <t>MD-GA</t>
  </si>
  <si>
    <t>Găgăuzia</t>
  </si>
  <si>
    <t>autonomous territorial unit</t>
  </si>
  <si>
    <t>MD-GL</t>
  </si>
  <si>
    <t>Glodeni</t>
  </si>
  <si>
    <t>MD-HI</t>
  </si>
  <si>
    <t>Hînceşti</t>
  </si>
  <si>
    <t>MD-IA</t>
  </si>
  <si>
    <t>Ialoveni</t>
  </si>
  <si>
    <t>MD-LE</t>
  </si>
  <si>
    <t>Leova</t>
  </si>
  <si>
    <t>MD-NI</t>
  </si>
  <si>
    <t>Nisporeni</t>
  </si>
  <si>
    <t>MD-OC</t>
  </si>
  <si>
    <t>Ocniţa</t>
  </si>
  <si>
    <t>MD-OR</t>
  </si>
  <si>
    <t>Orhei</t>
  </si>
  <si>
    <t>MD-RE</t>
  </si>
  <si>
    <t>Rezina</t>
  </si>
  <si>
    <t>MD-RI</t>
  </si>
  <si>
    <t>Rîşcani</t>
  </si>
  <si>
    <t>MD-SI</t>
  </si>
  <si>
    <t>Sîngerei</t>
  </si>
  <si>
    <t>MD-SD</t>
  </si>
  <si>
    <t>Şoldăneşti</t>
  </si>
  <si>
    <t>MD-SO</t>
  </si>
  <si>
    <t>Soroca</t>
  </si>
  <si>
    <t>MD-SV</t>
  </si>
  <si>
    <t>Ştefan Vodă</t>
  </si>
  <si>
    <t>MD-SN</t>
  </si>
  <si>
    <t>Stînga Nistrului</t>
  </si>
  <si>
    <t>territorial unit</t>
  </si>
  <si>
    <t>MD-ST</t>
  </si>
  <si>
    <t>Străşeni</t>
  </si>
  <si>
    <t>MD-TA</t>
  </si>
  <si>
    <t>Taraclia</t>
  </si>
  <si>
    <t>MD-TE</t>
  </si>
  <si>
    <t>Teleneşti</t>
  </si>
  <si>
    <t>MD-UN</t>
  </si>
  <si>
    <t>Ungheni</t>
  </si>
  <si>
    <t>MC-FO</t>
  </si>
  <si>
    <t>Fontvieille</t>
  </si>
  <si>
    <t>quarter</t>
  </si>
  <si>
    <t>MC-JE</t>
  </si>
  <si>
    <t>Jardin Exotique</t>
  </si>
  <si>
    <t>MC-CL</t>
  </si>
  <si>
    <t>La Colle</t>
  </si>
  <si>
    <t>MC-CO</t>
  </si>
  <si>
    <t>La Condamine</t>
  </si>
  <si>
    <t>MC-GA</t>
  </si>
  <si>
    <t>La Gare</t>
  </si>
  <si>
    <t>MC-LA</t>
  </si>
  <si>
    <t>Larvotto</t>
  </si>
  <si>
    <t>MC-SO</t>
  </si>
  <si>
    <t>La Source</t>
  </si>
  <si>
    <t>MC-MA</t>
  </si>
  <si>
    <t>Malbousquet</t>
  </si>
  <si>
    <t>MC-MO</t>
  </si>
  <si>
    <t>Monaco-Ville</t>
  </si>
  <si>
    <t>MC-MG</t>
  </si>
  <si>
    <t>Moneghetti</t>
  </si>
  <si>
    <t>MC-MC</t>
  </si>
  <si>
    <t>Monte-Carlo</t>
  </si>
  <si>
    <t>MC-MU</t>
  </si>
  <si>
    <t>Moulins</t>
  </si>
  <si>
    <t>MC-PH</t>
  </si>
  <si>
    <t>Port-Hercule</t>
  </si>
  <si>
    <t>MC-SD</t>
  </si>
  <si>
    <t>Sainte-Dévote</t>
  </si>
  <si>
    <t>MC-SR</t>
  </si>
  <si>
    <t>Saint-Roman</t>
  </si>
  <si>
    <t>MC-SP</t>
  </si>
  <si>
    <t>Spélugues</t>
  </si>
  <si>
    <t>MC-VR</t>
  </si>
  <si>
    <t>Vallon de la Rousse</t>
  </si>
  <si>
    <t>MN-073</t>
  </si>
  <si>
    <t>Arhangay</t>
  </si>
  <si>
    <t>MN-069</t>
  </si>
  <si>
    <t>Bayanhongor</t>
  </si>
  <si>
    <t>MN-071</t>
  </si>
  <si>
    <t>Bayan-Ölgiy</t>
  </si>
  <si>
    <t>MN-067</t>
  </si>
  <si>
    <t>Bulgan</t>
  </si>
  <si>
    <t>MN-037</t>
  </si>
  <si>
    <t>Darhan-Uul</t>
  </si>
  <si>
    <t>MN-061</t>
  </si>
  <si>
    <t>Dornod</t>
  </si>
  <si>
    <t>MN-063</t>
  </si>
  <si>
    <t>Dornogovĭ</t>
  </si>
  <si>
    <t>MN-059</t>
  </si>
  <si>
    <t>Dundgovĭ</t>
  </si>
  <si>
    <t>MN-057</t>
  </si>
  <si>
    <t>Dzavhan</t>
  </si>
  <si>
    <t>MN-065</t>
  </si>
  <si>
    <t>Govĭ-Altay</t>
  </si>
  <si>
    <t>MN-064</t>
  </si>
  <si>
    <t>Govĭsümber</t>
  </si>
  <si>
    <t>MN-039</t>
  </si>
  <si>
    <t>Hentiy</t>
  </si>
  <si>
    <t>MN-043</t>
  </si>
  <si>
    <t>Hovd</t>
  </si>
  <si>
    <t>MN-041</t>
  </si>
  <si>
    <t>Hövsgöl</t>
  </si>
  <si>
    <t>MN-053</t>
  </si>
  <si>
    <t>Ömnögovĭ</t>
  </si>
  <si>
    <t>MN-035</t>
  </si>
  <si>
    <t>Orhon</t>
  </si>
  <si>
    <t>MN-055</t>
  </si>
  <si>
    <t>Övörhangay</t>
  </si>
  <si>
    <t>MN-049</t>
  </si>
  <si>
    <t>Selenge</t>
  </si>
  <si>
    <t>MN-051</t>
  </si>
  <si>
    <t>Sühbaatar</t>
  </si>
  <si>
    <t>MN-047</t>
  </si>
  <si>
    <t>Töv</t>
  </si>
  <si>
    <t>MN-1</t>
  </si>
  <si>
    <t>Ulaanbaatar</t>
  </si>
  <si>
    <t>MN-046</t>
  </si>
  <si>
    <t>Uvs</t>
  </si>
  <si>
    <t>ME-01</t>
  </si>
  <si>
    <t>Andrijevica</t>
  </si>
  <si>
    <t>ME-02</t>
  </si>
  <si>
    <t>Bar</t>
  </si>
  <si>
    <t>ME-03</t>
  </si>
  <si>
    <t>Berane</t>
  </si>
  <si>
    <t>ME-04</t>
  </si>
  <si>
    <t>Bijelo Polje</t>
  </si>
  <si>
    <t>ME-05</t>
  </si>
  <si>
    <t>Budva</t>
  </si>
  <si>
    <t>ME-06</t>
  </si>
  <si>
    <t>Cetinje</t>
  </si>
  <si>
    <t>ME-07</t>
  </si>
  <si>
    <t>Danilovgrad</t>
  </si>
  <si>
    <t>ME-22</t>
  </si>
  <si>
    <t>Gusinje</t>
  </si>
  <si>
    <t>ME-08</t>
  </si>
  <si>
    <t>Herceg Novi</t>
  </si>
  <si>
    <t>ME-09</t>
  </si>
  <si>
    <t>Kolašin</t>
  </si>
  <si>
    <t>ME-10</t>
  </si>
  <si>
    <t>Kotor</t>
  </si>
  <si>
    <t>ME-11</t>
  </si>
  <si>
    <t>Mojkovac</t>
  </si>
  <si>
    <t>ME-12</t>
  </si>
  <si>
    <t>Nikšić</t>
  </si>
  <si>
    <t>ME-23</t>
  </si>
  <si>
    <t>Petnjica</t>
  </si>
  <si>
    <t>ME-13</t>
  </si>
  <si>
    <t>Plav</t>
  </si>
  <si>
    <t>ME-14</t>
  </si>
  <si>
    <t>Pljevlja</t>
  </si>
  <si>
    <t>ME-15</t>
  </si>
  <si>
    <t>Plužine</t>
  </si>
  <si>
    <t>ME-16</t>
  </si>
  <si>
    <t>Podgorica</t>
  </si>
  <si>
    <t>ME-17</t>
  </si>
  <si>
    <t>Rožaje</t>
  </si>
  <si>
    <t>ME-18</t>
  </si>
  <si>
    <t>Šavnik</t>
  </si>
  <si>
    <t>ME-19</t>
  </si>
  <si>
    <t>Tivat</t>
  </si>
  <si>
    <t>ME-24</t>
  </si>
  <si>
    <t>Tuzi</t>
  </si>
  <si>
    <t>ME-20</t>
  </si>
  <si>
    <t>Ulcinj</t>
  </si>
  <si>
    <t>ME-21</t>
  </si>
  <si>
    <t>Žabljak</t>
  </si>
  <si>
    <t>MS-01</t>
  </si>
  <si>
    <t>Saint Anthony</t>
  </si>
  <si>
    <t>MS-02</t>
  </si>
  <si>
    <t>Saint Georges</t>
  </si>
  <si>
    <t>MS-03</t>
  </si>
  <si>
    <t>MA-05</t>
  </si>
  <si>
    <t>Béni Mellal-Khénifra</t>
  </si>
  <si>
    <t>MA-AZI</t>
  </si>
  <si>
    <t xml:space="preserve">     Azilal</t>
  </si>
  <si>
    <t>MA-BEM</t>
  </si>
  <si>
    <t xml:space="preserve">     Béni Mellal</t>
  </si>
  <si>
    <t>MA-FQH</t>
  </si>
  <si>
    <t xml:space="preserve">     Fquih Ben Salah</t>
  </si>
  <si>
    <t>MA-KHN</t>
  </si>
  <si>
    <t xml:space="preserve">     Khénifra</t>
  </si>
  <si>
    <t>MA-KHO</t>
  </si>
  <si>
    <t xml:space="preserve">     Khouribga</t>
  </si>
  <si>
    <t>MA-06</t>
  </si>
  <si>
    <t>Casablanca-Settat</t>
  </si>
  <si>
    <t>MA-BES</t>
  </si>
  <si>
    <t xml:space="preserve">     Benslimane</t>
  </si>
  <si>
    <t>MA-BRR</t>
  </si>
  <si>
    <t xml:space="preserve">     Berrechid</t>
  </si>
  <si>
    <t>MA-CAS</t>
  </si>
  <si>
    <t xml:space="preserve">     Casablanca</t>
  </si>
  <si>
    <t>MA-JDI</t>
  </si>
  <si>
    <t xml:space="preserve">     El Jadida</t>
  </si>
  <si>
    <t>MA-MED</t>
  </si>
  <si>
    <t xml:space="preserve">     Médiouna</t>
  </si>
  <si>
    <t>MA-MOH</t>
  </si>
  <si>
    <t xml:space="preserve">     Mohammadia</t>
  </si>
  <si>
    <t>MA-SET</t>
  </si>
  <si>
    <t xml:space="preserve">     Settat</t>
  </si>
  <si>
    <t>MA-SIB</t>
  </si>
  <si>
    <t xml:space="preserve">     Sidi Bennour</t>
  </si>
  <si>
    <t>MA-08</t>
  </si>
  <si>
    <t>Drâa-Tafilalet</t>
  </si>
  <si>
    <t>MA-ERR</t>
  </si>
  <si>
    <t xml:space="preserve">     Er Rachidia</t>
  </si>
  <si>
    <t>MA-MID</t>
  </si>
  <si>
    <t xml:space="preserve">     Midelt</t>
  </si>
  <si>
    <t>MA-OUA</t>
  </si>
  <si>
    <t xml:space="preserve">     Ouarzazate</t>
  </si>
  <si>
    <t>MA-TIN</t>
  </si>
  <si>
    <t xml:space="preserve">     Tinghir</t>
  </si>
  <si>
    <t>MA-ZAG</t>
  </si>
  <si>
    <t xml:space="preserve">     Zagora</t>
  </si>
  <si>
    <t>MA-03</t>
  </si>
  <si>
    <t>Fès-Meknès</t>
  </si>
  <si>
    <t>MA-BOM</t>
  </si>
  <si>
    <t xml:space="preserve">     Boulemane</t>
  </si>
  <si>
    <t>MA-HAJ</t>
  </si>
  <si>
    <t xml:space="preserve">     El Hajeb</t>
  </si>
  <si>
    <t>MA-FES</t>
  </si>
  <si>
    <t xml:space="preserve">     Fès</t>
  </si>
  <si>
    <t>MA-IFR</t>
  </si>
  <si>
    <t xml:space="preserve">     Ifrane</t>
  </si>
  <si>
    <t>MA-MEK</t>
  </si>
  <si>
    <t xml:space="preserve">     Meknès</t>
  </si>
  <si>
    <t>MA-MOU</t>
  </si>
  <si>
    <t xml:space="preserve">     Moulay Yacoub</t>
  </si>
  <si>
    <t>MA-SEF</t>
  </si>
  <si>
    <t xml:space="preserve">     Sefrou</t>
  </si>
  <si>
    <t>MA-TAO</t>
  </si>
  <si>
    <t xml:space="preserve">     Taounate</t>
  </si>
  <si>
    <t>MA-TAZ</t>
  </si>
  <si>
    <t xml:space="preserve">     Taza</t>
  </si>
  <si>
    <t>MA-10</t>
  </si>
  <si>
    <t>Guelmim-Oued Noun</t>
  </si>
  <si>
    <t>MA-ASZ</t>
  </si>
  <si>
    <t xml:space="preserve">     Assa-Zag</t>
  </si>
  <si>
    <t>MA-GUE</t>
  </si>
  <si>
    <t xml:space="preserve">     Guelmim</t>
  </si>
  <si>
    <t>MA-SIF</t>
  </si>
  <si>
    <t xml:space="preserve">     Sidi Ifni</t>
  </si>
  <si>
    <t>MA-TNT</t>
  </si>
  <si>
    <t xml:space="preserve">     Tan-Tan</t>
  </si>
  <si>
    <t>MA-11</t>
  </si>
  <si>
    <t>Laâyoune-Sakia El Hamra</t>
  </si>
  <si>
    <t>MA-ESM</t>
  </si>
  <si>
    <t xml:space="preserve">     Es-Semara</t>
  </si>
  <si>
    <t>MA-TAF</t>
  </si>
  <si>
    <t xml:space="preserve">     Tarfaya</t>
  </si>
  <si>
    <t>MA-07</t>
  </si>
  <si>
    <t>Marrakech-Safi</t>
  </si>
  <si>
    <t>MA-HAO</t>
  </si>
  <si>
    <t xml:space="preserve">     Al Haouz</t>
  </si>
  <si>
    <t>MA-CHI</t>
  </si>
  <si>
    <t xml:space="preserve">     Chichaoua</t>
  </si>
  <si>
    <t>MA-KES</t>
  </si>
  <si>
    <t xml:space="preserve">     El Kelâa des Sraghna</t>
  </si>
  <si>
    <t>MA-ESI</t>
  </si>
  <si>
    <t xml:space="preserve">     Essaouira</t>
  </si>
  <si>
    <t>MA-MAR</t>
  </si>
  <si>
    <t xml:space="preserve">     Marrakech</t>
  </si>
  <si>
    <t>MA-REH</t>
  </si>
  <si>
    <t xml:space="preserve">     Rehamna</t>
  </si>
  <si>
    <t>MA-SAF</t>
  </si>
  <si>
    <t xml:space="preserve">     Safi</t>
  </si>
  <si>
    <t>MA-YUS</t>
  </si>
  <si>
    <t xml:space="preserve">     Youssoufia</t>
  </si>
  <si>
    <t>MA-02</t>
  </si>
  <si>
    <t>Oriental</t>
  </si>
  <si>
    <t>MA-BER</t>
  </si>
  <si>
    <t xml:space="preserve">     Berkane</t>
  </si>
  <si>
    <t>MA-DRI</t>
  </si>
  <si>
    <t xml:space="preserve">     Driouch</t>
  </si>
  <si>
    <t>MA-FIG</t>
  </si>
  <si>
    <t xml:space="preserve">     Figuig</t>
  </si>
  <si>
    <t>MA-GUF</t>
  </si>
  <si>
    <t xml:space="preserve">     Guercif</t>
  </si>
  <si>
    <t>MA-JRA</t>
  </si>
  <si>
    <t xml:space="preserve">     Jerada</t>
  </si>
  <si>
    <t>MA-NAD</t>
  </si>
  <si>
    <t xml:space="preserve">     Nador</t>
  </si>
  <si>
    <t>MA-OUJ</t>
  </si>
  <si>
    <t xml:space="preserve">     Oujda-Angad</t>
  </si>
  <si>
    <t>MA-TAI</t>
  </si>
  <si>
    <t xml:space="preserve">     Taourirt</t>
  </si>
  <si>
    <t>MA-04</t>
  </si>
  <si>
    <t>Rabat-Salé-Kénitra</t>
  </si>
  <si>
    <t>MA-KEN</t>
  </si>
  <si>
    <t xml:space="preserve">     Kénitra</t>
  </si>
  <si>
    <t>MA-KHE</t>
  </si>
  <si>
    <t xml:space="preserve">     Khémisset</t>
  </si>
  <si>
    <t>MA-NOU</t>
  </si>
  <si>
    <t xml:space="preserve">     Nouaceur</t>
  </si>
  <si>
    <t>MA-RAB</t>
  </si>
  <si>
    <t xml:space="preserve">     Rabat</t>
  </si>
  <si>
    <t>MA-SAL</t>
  </si>
  <si>
    <t xml:space="preserve">     Salé</t>
  </si>
  <si>
    <t>MA-SIK</t>
  </si>
  <si>
    <t xml:space="preserve">     Sidi Kacem</t>
  </si>
  <si>
    <t>MA-SIL</t>
  </si>
  <si>
    <t xml:space="preserve">     Sidi Slimane</t>
  </si>
  <si>
    <t>MA-SKH</t>
  </si>
  <si>
    <t xml:space="preserve">     Skhirate-Témara</t>
  </si>
  <si>
    <t>MA-09</t>
  </si>
  <si>
    <t>Souss-Massa</t>
  </si>
  <si>
    <t>MA-AGD</t>
  </si>
  <si>
    <t xml:space="preserve">     Agadir Ida Outanane</t>
  </si>
  <si>
    <t>MA-CHT</t>
  </si>
  <si>
    <t xml:space="preserve">     Chtouka-Ait Baha</t>
  </si>
  <si>
    <t>MA-INE</t>
  </si>
  <si>
    <t xml:space="preserve">     Inezgane-Ait Melloul</t>
  </si>
  <si>
    <t>MA-TAR</t>
  </si>
  <si>
    <t xml:space="preserve">     Taroudannt</t>
  </si>
  <si>
    <t>MA-TAT</t>
  </si>
  <si>
    <t xml:space="preserve">     Tata</t>
  </si>
  <si>
    <t>MA-TIZ</t>
  </si>
  <si>
    <t xml:space="preserve">     Tiznit</t>
  </si>
  <si>
    <t>MA-01</t>
  </si>
  <si>
    <t>Tanger-Tétouan-Al Hoceïma</t>
  </si>
  <si>
    <t>MA-HOC</t>
  </si>
  <si>
    <t xml:space="preserve">     Al Hoceïma</t>
  </si>
  <si>
    <t>MA-CHE</t>
  </si>
  <si>
    <t xml:space="preserve">     Chefchaouen</t>
  </si>
  <si>
    <t>MA-FAH</t>
  </si>
  <si>
    <t xml:space="preserve">     Fahs-Anjra</t>
  </si>
  <si>
    <t>MA-LAR</t>
  </si>
  <si>
    <t xml:space="preserve">     Larache</t>
  </si>
  <si>
    <t>MA-MDF</t>
  </si>
  <si>
    <t xml:space="preserve">     M'diq-Fnideq</t>
  </si>
  <si>
    <t>MA-OUZ</t>
  </si>
  <si>
    <t xml:space="preserve">     Ouezzane</t>
  </si>
  <si>
    <t>MA-TNG</t>
  </si>
  <si>
    <t xml:space="preserve">     Tanger-Assilah</t>
  </si>
  <si>
    <t>MA-TET</t>
  </si>
  <si>
    <t xml:space="preserve">     Tétouan</t>
  </si>
  <si>
    <t>MZ-P</t>
  </si>
  <si>
    <t>Cabo Delgado</t>
  </si>
  <si>
    <t>MZ-G</t>
  </si>
  <si>
    <t>Gaza</t>
  </si>
  <si>
    <t>MZ-I</t>
  </si>
  <si>
    <t>Inhambane</t>
  </si>
  <si>
    <t>MZ-B</t>
  </si>
  <si>
    <t>Manica</t>
  </si>
  <si>
    <t>MZ-MPM</t>
  </si>
  <si>
    <t>Maputo</t>
  </si>
  <si>
    <t>MZ-L</t>
  </si>
  <si>
    <t>MZ-N</t>
  </si>
  <si>
    <t>Nampula</t>
  </si>
  <si>
    <t>MZ-A</t>
  </si>
  <si>
    <t>Niassa</t>
  </si>
  <si>
    <t>MZ-S</t>
  </si>
  <si>
    <t>Sofala</t>
  </si>
  <si>
    <t>MZ-T</t>
  </si>
  <si>
    <t>Tete</t>
  </si>
  <si>
    <t>MZ-Q</t>
  </si>
  <si>
    <t>Zambézia</t>
  </si>
  <si>
    <t>NA-ER</t>
  </si>
  <si>
    <t>Erongo</t>
  </si>
  <si>
    <t>NA-HA</t>
  </si>
  <si>
    <t>Hardap</t>
  </si>
  <si>
    <t>NA-KA</t>
  </si>
  <si>
    <t>//Karas</t>
  </si>
  <si>
    <t>NA-KE</t>
  </si>
  <si>
    <t>Kavango East</t>
  </si>
  <si>
    <t>NA-KW</t>
  </si>
  <si>
    <t>Kavango West</t>
  </si>
  <si>
    <t>NA-KH</t>
  </si>
  <si>
    <t>Khomas</t>
  </si>
  <si>
    <t>NA-KU</t>
  </si>
  <si>
    <t>Kunene</t>
  </si>
  <si>
    <t>NA-OW</t>
  </si>
  <si>
    <t>Ohangwena</t>
  </si>
  <si>
    <t>NA-OH</t>
  </si>
  <si>
    <t>Omaheke</t>
  </si>
  <si>
    <t>NA-OS</t>
  </si>
  <si>
    <t>Omusati</t>
  </si>
  <si>
    <t>NA-ON</t>
  </si>
  <si>
    <t>Oshana</t>
  </si>
  <si>
    <t>NA-OT</t>
  </si>
  <si>
    <t>Oshikoto</t>
  </si>
  <si>
    <t>NA-OD</t>
  </si>
  <si>
    <t>Otjozondjupa</t>
  </si>
  <si>
    <t>NA-CA</t>
  </si>
  <si>
    <t>Zambezi</t>
  </si>
  <si>
    <t>NR-01</t>
  </si>
  <si>
    <t>Aiwo</t>
  </si>
  <si>
    <t>NR-02</t>
  </si>
  <si>
    <t>Anabar</t>
  </si>
  <si>
    <t>NR-03</t>
  </si>
  <si>
    <t>Anetan</t>
  </si>
  <si>
    <t>NR-04</t>
  </si>
  <si>
    <t>Anibare</t>
  </si>
  <si>
    <t>NR-05</t>
  </si>
  <si>
    <t>Baitsi</t>
  </si>
  <si>
    <t>NR-06</t>
  </si>
  <si>
    <t>Boe</t>
  </si>
  <si>
    <t>NR-07</t>
  </si>
  <si>
    <t>Buada</t>
  </si>
  <si>
    <t>NR-08</t>
  </si>
  <si>
    <t>Denigomodu</t>
  </si>
  <si>
    <t>NR-09</t>
  </si>
  <si>
    <t>Ewa</t>
  </si>
  <si>
    <t>NR-10</t>
  </si>
  <si>
    <t>Ijuw</t>
  </si>
  <si>
    <t>NR-11</t>
  </si>
  <si>
    <t>Meneng</t>
  </si>
  <si>
    <t>NR-12</t>
  </si>
  <si>
    <t>Nibok</t>
  </si>
  <si>
    <t>NR-13</t>
  </si>
  <si>
    <t>Uaboe</t>
  </si>
  <si>
    <t>NR-14</t>
  </si>
  <si>
    <t>Yaren</t>
  </si>
  <si>
    <t>NL-DR</t>
  </si>
  <si>
    <t>Drenthe</t>
  </si>
  <si>
    <t>NL-FL</t>
  </si>
  <si>
    <t>Flevoland</t>
  </si>
  <si>
    <t>NL-FR</t>
  </si>
  <si>
    <t>Fryslân</t>
  </si>
  <si>
    <t>NL-GE</t>
  </si>
  <si>
    <t>Gelderland</t>
  </si>
  <si>
    <t>NL-GR</t>
  </si>
  <si>
    <t>Groningen</t>
  </si>
  <si>
    <t>NL-LI</t>
  </si>
  <si>
    <t>Limburg</t>
  </si>
  <si>
    <t>NL-NB</t>
  </si>
  <si>
    <t>Noord-Brabant</t>
  </si>
  <si>
    <t>NL-NH</t>
  </si>
  <si>
    <t>Noord-Holland</t>
  </si>
  <si>
    <t>NL-OV</t>
  </si>
  <si>
    <t>Overijssel</t>
  </si>
  <si>
    <t>NL-UT</t>
  </si>
  <si>
    <t>Utrecht</t>
  </si>
  <si>
    <t>NL-ZE</t>
  </si>
  <si>
    <t>Zeeland</t>
  </si>
  <si>
    <t>NL-ZH</t>
  </si>
  <si>
    <t>Zuid-Holland</t>
  </si>
  <si>
    <t>NC-01</t>
  </si>
  <si>
    <t>Province Îles</t>
  </si>
  <si>
    <t>NC-02</t>
  </si>
  <si>
    <t>Province Nord</t>
  </si>
  <si>
    <t>NC-03</t>
  </si>
  <si>
    <t>Province Sud</t>
  </si>
  <si>
    <t>NZ-AUK</t>
  </si>
  <si>
    <t>Auckland</t>
  </si>
  <si>
    <t>NZ-BOP</t>
  </si>
  <si>
    <t>Bay of Plenty</t>
  </si>
  <si>
    <t>NZ-CAN</t>
  </si>
  <si>
    <t>Canterbury</t>
  </si>
  <si>
    <t>NZ-CIT</t>
  </si>
  <si>
    <t>Chatham Islands</t>
  </si>
  <si>
    <t>NZ-GIS</t>
  </si>
  <si>
    <t>Gisborne</t>
  </si>
  <si>
    <t>NZ-HKB</t>
  </si>
  <si>
    <t>Hawke’s Bay</t>
  </si>
  <si>
    <t>NZ-MWT</t>
  </si>
  <si>
    <t>Manawatu-Wanganui</t>
  </si>
  <si>
    <t>NZ-MBH</t>
  </si>
  <si>
    <t>Marlborough</t>
  </si>
  <si>
    <t>NZ-NSN</t>
  </si>
  <si>
    <t>Nelson</t>
  </si>
  <si>
    <t>NZ-NTL</t>
  </si>
  <si>
    <t>Northland</t>
  </si>
  <si>
    <t>NZ-OTA</t>
  </si>
  <si>
    <t>Otago</t>
  </si>
  <si>
    <t>NZ-STL</t>
  </si>
  <si>
    <t>Southland</t>
  </si>
  <si>
    <t>NZ-TKI</t>
  </si>
  <si>
    <t>Taranaki</t>
  </si>
  <si>
    <t>NZ-TAS</t>
  </si>
  <si>
    <t>Tasman</t>
  </si>
  <si>
    <t>NZ-WKO</t>
  </si>
  <si>
    <t>Waikato</t>
  </si>
  <si>
    <t>NZ-WGN</t>
  </si>
  <si>
    <t>Wellington</t>
  </si>
  <si>
    <t>NZ-WTC</t>
  </si>
  <si>
    <t>NI-BO</t>
  </si>
  <si>
    <t>Boaco</t>
  </si>
  <si>
    <t>NI-CA</t>
  </si>
  <si>
    <t>Carazo</t>
  </si>
  <si>
    <t>NI-CI</t>
  </si>
  <si>
    <t>Chinandega</t>
  </si>
  <si>
    <t>NI-CO</t>
  </si>
  <si>
    <t>Chontales</t>
  </si>
  <si>
    <t>NI-AN</t>
  </si>
  <si>
    <t>Costa Caribe Norte</t>
  </si>
  <si>
    <t>NI-AS</t>
  </si>
  <si>
    <t>Costa Caribe Sur</t>
  </si>
  <si>
    <t>NI-ES</t>
  </si>
  <si>
    <t>Estelí</t>
  </si>
  <si>
    <t>NI-GR</t>
  </si>
  <si>
    <t>Granada</t>
  </si>
  <si>
    <t>NI-JI</t>
  </si>
  <si>
    <t>Jinotega</t>
  </si>
  <si>
    <t>NI-LE</t>
  </si>
  <si>
    <t>León</t>
  </si>
  <si>
    <t>NI-MD</t>
  </si>
  <si>
    <t>Madriz</t>
  </si>
  <si>
    <t>NI-MN</t>
  </si>
  <si>
    <t>Managua</t>
  </si>
  <si>
    <t>NI-MS</t>
  </si>
  <si>
    <t>Masaya</t>
  </si>
  <si>
    <t>NI-MT</t>
  </si>
  <si>
    <t>Matagalpa</t>
  </si>
  <si>
    <t>NI-NS</t>
  </si>
  <si>
    <t>Nueva Segovia</t>
  </si>
  <si>
    <t>NI-SJ</t>
  </si>
  <si>
    <t>Río San Juan</t>
  </si>
  <si>
    <t>NI-RI</t>
  </si>
  <si>
    <t>Rivas</t>
  </si>
  <si>
    <t>NE-1</t>
  </si>
  <si>
    <t>Agadez</t>
  </si>
  <si>
    <t>NE-2</t>
  </si>
  <si>
    <t>Diffa</t>
  </si>
  <si>
    <t>NE-3</t>
  </si>
  <si>
    <t>Dosso</t>
  </si>
  <si>
    <t>NE-4</t>
  </si>
  <si>
    <t>Maradi</t>
  </si>
  <si>
    <t>NE-8</t>
  </si>
  <si>
    <t>Niamey</t>
  </si>
  <si>
    <t>NE-5</t>
  </si>
  <si>
    <t>Tahoua</t>
  </si>
  <si>
    <t>NE-6</t>
  </si>
  <si>
    <t>Tillabéri</t>
  </si>
  <si>
    <t>NE-7</t>
  </si>
  <si>
    <t>Zinder</t>
  </si>
  <si>
    <t>NG-AB</t>
  </si>
  <si>
    <t>Abia</t>
  </si>
  <si>
    <t>NG-AD</t>
  </si>
  <si>
    <t>Adamawa</t>
  </si>
  <si>
    <t>NG-AK</t>
  </si>
  <si>
    <t>Akwa Ibom</t>
  </si>
  <si>
    <t>NG-AN</t>
  </si>
  <si>
    <t>Anambra</t>
  </si>
  <si>
    <t>NG-BA</t>
  </si>
  <si>
    <t>Bauchi</t>
  </si>
  <si>
    <t>NG-BY</t>
  </si>
  <si>
    <t>Bayelsa</t>
  </si>
  <si>
    <t>NG-BE</t>
  </si>
  <si>
    <t>Benue</t>
  </si>
  <si>
    <t>NG-BO</t>
  </si>
  <si>
    <t>Borno</t>
  </si>
  <si>
    <t>NG-CR</t>
  </si>
  <si>
    <t>Cross River</t>
  </si>
  <si>
    <t>NG-DE</t>
  </si>
  <si>
    <t>Delta</t>
  </si>
  <si>
    <t>NG-EB</t>
  </si>
  <si>
    <t>Ebonyi</t>
  </si>
  <si>
    <t>NG-ED</t>
  </si>
  <si>
    <t>Edo</t>
  </si>
  <si>
    <t>NG-EK</t>
  </si>
  <si>
    <t>Ekiti</t>
  </si>
  <si>
    <t>NG-EN</t>
  </si>
  <si>
    <t>Enugu</t>
  </si>
  <si>
    <t>NG-FC</t>
  </si>
  <si>
    <t>Federal Capital Territory</t>
  </si>
  <si>
    <t>capital territory</t>
  </si>
  <si>
    <t>NG-GO</t>
  </si>
  <si>
    <t>Gombe</t>
  </si>
  <si>
    <t>NG-IM</t>
  </si>
  <si>
    <t>Imo</t>
  </si>
  <si>
    <t>NG-JI</t>
  </si>
  <si>
    <t>Jigawa</t>
  </si>
  <si>
    <t>NG-KD</t>
  </si>
  <si>
    <t>Kaduna</t>
  </si>
  <si>
    <t>NG-KN</t>
  </si>
  <si>
    <t>Kano</t>
  </si>
  <si>
    <t>NG-KT</t>
  </si>
  <si>
    <t>Katsina</t>
  </si>
  <si>
    <t>NG-KE</t>
  </si>
  <si>
    <t>Kebbi</t>
  </si>
  <si>
    <t>NG-KO</t>
  </si>
  <si>
    <t>Kogi</t>
  </si>
  <si>
    <t>NG-KW</t>
  </si>
  <si>
    <t>Kwara</t>
  </si>
  <si>
    <t>NG-LA</t>
  </si>
  <si>
    <t>Lagos</t>
  </si>
  <si>
    <t>NG-NA</t>
  </si>
  <si>
    <t>Nasarawa</t>
  </si>
  <si>
    <t>NG-NI</t>
  </si>
  <si>
    <t>NG-OG</t>
  </si>
  <si>
    <t>Ogun</t>
  </si>
  <si>
    <t>NG-ON</t>
  </si>
  <si>
    <t>Ondo</t>
  </si>
  <si>
    <t>NG-OS</t>
  </si>
  <si>
    <t>Osun</t>
  </si>
  <si>
    <t>NG-OY</t>
  </si>
  <si>
    <t>Oyo</t>
  </si>
  <si>
    <t>NG-PL</t>
  </si>
  <si>
    <t>NG-RI</t>
  </si>
  <si>
    <t>Rivers</t>
  </si>
  <si>
    <t>NG-SO</t>
  </si>
  <si>
    <t>Sokoto</t>
  </si>
  <si>
    <t>NG-TA</t>
  </si>
  <si>
    <t>Taraba</t>
  </si>
  <si>
    <t>NG-YO</t>
  </si>
  <si>
    <t>Yobe</t>
  </si>
  <si>
    <t>NG-ZA</t>
  </si>
  <si>
    <t>Zamfara</t>
  </si>
  <si>
    <t>Aračinovo</t>
  </si>
  <si>
    <t>Berovo</t>
  </si>
  <si>
    <t>Bitola</t>
  </si>
  <si>
    <t>Bogdanci</t>
  </si>
  <si>
    <t>Bogovinje</t>
  </si>
  <si>
    <t>Bosilovo</t>
  </si>
  <si>
    <t>Brvenica</t>
  </si>
  <si>
    <t>Čaška</t>
  </si>
  <si>
    <t>Centar Župa</t>
  </si>
  <si>
    <t>Češinovo-Obleševo</t>
  </si>
  <si>
    <t>Čučer-Sandevo</t>
  </si>
  <si>
    <t>Debar</t>
  </si>
  <si>
    <t>Debarca</t>
  </si>
  <si>
    <t>Delčevo</t>
  </si>
  <si>
    <t>Demir Hisar</t>
  </si>
  <si>
    <t>Demir Kapija</t>
  </si>
  <si>
    <t>Dojran</t>
  </si>
  <si>
    <t>Dolneni</t>
  </si>
  <si>
    <t>Gevgelija</t>
  </si>
  <si>
    <t>Gostivar</t>
  </si>
  <si>
    <t>Gradsko</t>
  </si>
  <si>
    <t>Ilinden</t>
  </si>
  <si>
    <t>Jegunovce</t>
  </si>
  <si>
    <t>Karbinci</t>
  </si>
  <si>
    <t>Kavadarci</t>
  </si>
  <si>
    <t>Kičevo</t>
  </si>
  <si>
    <t>Kočani</t>
  </si>
  <si>
    <t>Konče</t>
  </si>
  <si>
    <t>Kratovo</t>
  </si>
  <si>
    <t>Kriva Palanka</t>
  </si>
  <si>
    <t>Krivogaštani</t>
  </si>
  <si>
    <t>Kruševo</t>
  </si>
  <si>
    <t>Kumanovo</t>
  </si>
  <si>
    <t>Lipkovo</t>
  </si>
  <si>
    <t>Lozovo</t>
  </si>
  <si>
    <t>Makedonska Kamenica</t>
  </si>
  <si>
    <t>Makedonski Brod</t>
  </si>
  <si>
    <t>Mogila</t>
  </si>
  <si>
    <t>Negotino</t>
  </si>
  <si>
    <t>Novaci</t>
  </si>
  <si>
    <t>Novo Selo</t>
  </si>
  <si>
    <t>Ohrid</t>
  </si>
  <si>
    <t>Pehčevo</t>
  </si>
  <si>
    <t>Petrovec</t>
  </si>
  <si>
    <t>Plasnica</t>
  </si>
  <si>
    <t>Prilep</t>
  </si>
  <si>
    <t>Probištip</t>
  </si>
  <si>
    <t>Radoviš</t>
  </si>
  <si>
    <t>Rankovce</t>
  </si>
  <si>
    <t>Resen</t>
  </si>
  <si>
    <t>Rosoman</t>
  </si>
  <si>
    <t>MK-85</t>
  </si>
  <si>
    <t>Skopje</t>
  </si>
  <si>
    <t>Sopište</t>
  </si>
  <si>
    <t>Staro Nagoričane</t>
  </si>
  <si>
    <t>Štip</t>
  </si>
  <si>
    <t>Struga</t>
  </si>
  <si>
    <t>Strumica</t>
  </si>
  <si>
    <t>Studeničani</t>
  </si>
  <si>
    <t>Sveti Nikole</t>
  </si>
  <si>
    <t>Tearce</t>
  </si>
  <si>
    <t>Tetovo</t>
  </si>
  <si>
    <t>Valandovo</t>
  </si>
  <si>
    <t>Vasilevo</t>
  </si>
  <si>
    <t>Veles</t>
  </si>
  <si>
    <t>Vevčani</t>
  </si>
  <si>
    <t>Vinica</t>
  </si>
  <si>
    <t>Vrapčište</t>
  </si>
  <si>
    <t>Zelenikovo</t>
  </si>
  <si>
    <t>Želino</t>
  </si>
  <si>
    <t>Zrnovci</t>
  </si>
  <si>
    <t>NO-15</t>
  </si>
  <si>
    <t>Møre og Romsdal</t>
  </si>
  <si>
    <t>NO-18</t>
  </si>
  <si>
    <t>Nordland</t>
  </si>
  <si>
    <t>NO-03</t>
  </si>
  <si>
    <t>Oslo</t>
  </si>
  <si>
    <t>NO-11</t>
  </si>
  <si>
    <t>Rogaland</t>
  </si>
  <si>
    <t>NO-50</t>
  </si>
  <si>
    <t>Trøndelag</t>
  </si>
  <si>
    <t>OM-DA</t>
  </si>
  <si>
    <t>Ad Dākhilīyah</t>
  </si>
  <si>
    <t>OM-BU</t>
  </si>
  <si>
    <t>Al Buraymī</t>
  </si>
  <si>
    <t>OM-WU</t>
  </si>
  <si>
    <t>Al Wusţá</t>
  </si>
  <si>
    <t>OM-ZA</t>
  </si>
  <si>
    <t>Az̧ Z̧āhirah</t>
  </si>
  <si>
    <t>OM-BJ</t>
  </si>
  <si>
    <t>Janūb al Bāţinah</t>
  </si>
  <si>
    <t>OM-SJ</t>
  </si>
  <si>
    <t>Janūb ash Sharqīyah</t>
  </si>
  <si>
    <t>OM-MA</t>
  </si>
  <si>
    <t>Masqaţ</t>
  </si>
  <si>
    <t>OM-MU</t>
  </si>
  <si>
    <t>Musandam</t>
  </si>
  <si>
    <t>OM-BS</t>
  </si>
  <si>
    <t>Shamāl al Bāţinah</t>
  </si>
  <si>
    <t>OM-SS</t>
  </si>
  <si>
    <t>Shamāl ash Sharqīyah</t>
  </si>
  <si>
    <t>OM-ZU</t>
  </si>
  <si>
    <t>Z̧ufār</t>
  </si>
  <si>
    <t>PK-JK</t>
  </si>
  <si>
    <t>Azad Kashmir</t>
  </si>
  <si>
    <t>Pakistan administered area</t>
  </si>
  <si>
    <t>PK-BA</t>
  </si>
  <si>
    <t>Balochistan</t>
  </si>
  <si>
    <t>PK-GB</t>
  </si>
  <si>
    <t>Gilgit-Baltistan</t>
  </si>
  <si>
    <t>PK-IS</t>
  </si>
  <si>
    <t>Islamabad</t>
  </si>
  <si>
    <t>PK-KP</t>
  </si>
  <si>
    <t>Khyber Pakhtunkhwa</t>
  </si>
  <si>
    <t>PK-PB</t>
  </si>
  <si>
    <t>PK-SD</t>
  </si>
  <si>
    <t>Sindh</t>
  </si>
  <si>
    <t>PW-002</t>
  </si>
  <si>
    <t>Aimeliik</t>
  </si>
  <si>
    <t>PW-004</t>
  </si>
  <si>
    <t>Airai</t>
  </si>
  <si>
    <t>PW-010</t>
  </si>
  <si>
    <t>Angaur</t>
  </si>
  <si>
    <t>PW-050</t>
  </si>
  <si>
    <t>Hatohobei</t>
  </si>
  <si>
    <t>PW-100</t>
  </si>
  <si>
    <t>Kayangel</t>
  </si>
  <si>
    <t>PW-150</t>
  </si>
  <si>
    <t>Koror</t>
  </si>
  <si>
    <t>PW-212</t>
  </si>
  <si>
    <t>Melekeok</t>
  </si>
  <si>
    <t>PW-214</t>
  </si>
  <si>
    <t>Ngaraard</t>
  </si>
  <si>
    <t>PW-218</t>
  </si>
  <si>
    <t>Ngarchelong</t>
  </si>
  <si>
    <t>PW-222</t>
  </si>
  <si>
    <t>Ngardmau</t>
  </si>
  <si>
    <t>PW-224</t>
  </si>
  <si>
    <t>Ngatpang</t>
  </si>
  <si>
    <t>PW-226</t>
  </si>
  <si>
    <t>Ngchesar</t>
  </si>
  <si>
    <t>PW-227</t>
  </si>
  <si>
    <t>Ngeremlengui</t>
  </si>
  <si>
    <t>PW-228</t>
  </si>
  <si>
    <t>Ngiwal</t>
  </si>
  <si>
    <t>PW-350</t>
  </si>
  <si>
    <t>Peleliu</t>
  </si>
  <si>
    <t>PW-370</t>
  </si>
  <si>
    <t>Sonsorol</t>
  </si>
  <si>
    <t>PA-1</t>
  </si>
  <si>
    <t>Bocas del Toro</t>
  </si>
  <si>
    <t>PA-4</t>
  </si>
  <si>
    <t>Chiriquí</t>
  </si>
  <si>
    <t>PA-2</t>
  </si>
  <si>
    <t>Coclé</t>
  </si>
  <si>
    <t>PA-3</t>
  </si>
  <si>
    <t>PA-5</t>
  </si>
  <si>
    <t>Darién</t>
  </si>
  <si>
    <t>PA-EM</t>
  </si>
  <si>
    <t>Emberá-Wounaan</t>
  </si>
  <si>
    <t>indigenous region</t>
  </si>
  <si>
    <t>PA-KY</t>
  </si>
  <si>
    <t>Guna Yala</t>
  </si>
  <si>
    <t>PA-6</t>
  </si>
  <si>
    <t>Herrera</t>
  </si>
  <si>
    <t>PA-7</t>
  </si>
  <si>
    <t>Los Santos</t>
  </si>
  <si>
    <t>PA-NB</t>
  </si>
  <si>
    <t>PA-8</t>
  </si>
  <si>
    <t>Panamá</t>
  </si>
  <si>
    <t>PA-10</t>
  </si>
  <si>
    <t>Panamá Oeste</t>
  </si>
  <si>
    <t>PA-9</t>
  </si>
  <si>
    <t>Veraguas</t>
  </si>
  <si>
    <t>PG-NSB</t>
  </si>
  <si>
    <t>Bougainville</t>
  </si>
  <si>
    <t>PG-CPM</t>
  </si>
  <si>
    <t>PG-CPK</t>
  </si>
  <si>
    <t>Chimbu</t>
  </si>
  <si>
    <t>PG-EHG</t>
  </si>
  <si>
    <t>Eastern Highlands</t>
  </si>
  <si>
    <t>PG-EBR</t>
  </si>
  <si>
    <t>East New Britain</t>
  </si>
  <si>
    <t>PG-ESW</t>
  </si>
  <si>
    <t>East Sepik</t>
  </si>
  <si>
    <t>PG-EPW</t>
  </si>
  <si>
    <t>Enga</t>
  </si>
  <si>
    <t>PG-GPK</t>
  </si>
  <si>
    <t>Gulf</t>
  </si>
  <si>
    <t>PG-HLA</t>
  </si>
  <si>
    <t>Hela</t>
  </si>
  <si>
    <t>PG-JWK</t>
  </si>
  <si>
    <t>Jiwaka</t>
  </si>
  <si>
    <t>PG-MPM</t>
  </si>
  <si>
    <t>Madang</t>
  </si>
  <si>
    <t>PG-MRL</t>
  </si>
  <si>
    <t>Manus</t>
  </si>
  <si>
    <t>PG-MBA</t>
  </si>
  <si>
    <t>Milne Bay</t>
  </si>
  <si>
    <t>PG-MPL</t>
  </si>
  <si>
    <t>Morobe</t>
  </si>
  <si>
    <t>PG-NCD</t>
  </si>
  <si>
    <t>National Capital</t>
  </si>
  <si>
    <t>PG-NIK</t>
  </si>
  <si>
    <t>New Ireland</t>
  </si>
  <si>
    <t>PG-NPP</t>
  </si>
  <si>
    <t>PG-SHM</t>
  </si>
  <si>
    <t>Southern Highlands</t>
  </si>
  <si>
    <t>PG-WPD</t>
  </si>
  <si>
    <t>PG-WHM</t>
  </si>
  <si>
    <t>Western Highlands</t>
  </si>
  <si>
    <t>PG-WBK</t>
  </si>
  <si>
    <t>West New Britain</t>
  </si>
  <si>
    <t>PG-SAN</t>
  </si>
  <si>
    <t>West Sepik</t>
  </si>
  <si>
    <t>PY-16</t>
  </si>
  <si>
    <t>Alto Paraguay</t>
  </si>
  <si>
    <t>PY-10</t>
  </si>
  <si>
    <t>Alto Paraná</t>
  </si>
  <si>
    <t>PY-13</t>
  </si>
  <si>
    <t>Amambay</t>
  </si>
  <si>
    <t>PY-ASU</t>
  </si>
  <si>
    <t>Asunción</t>
  </si>
  <si>
    <t>PY-19</t>
  </si>
  <si>
    <t>Boquerón</t>
  </si>
  <si>
    <t>PY-5</t>
  </si>
  <si>
    <t>Caaguazú</t>
  </si>
  <si>
    <t>PY-6</t>
  </si>
  <si>
    <t>Caazapá</t>
  </si>
  <si>
    <t>PY-14</t>
  </si>
  <si>
    <t>Canindeyú</t>
  </si>
  <si>
    <t>PY-11</t>
  </si>
  <si>
    <t>PY-1</t>
  </si>
  <si>
    <t>Concepción</t>
  </si>
  <si>
    <t>PY-3</t>
  </si>
  <si>
    <t>Cordillera</t>
  </si>
  <si>
    <t>PY-4</t>
  </si>
  <si>
    <t>Guairá</t>
  </si>
  <si>
    <t>PY-7</t>
  </si>
  <si>
    <t>Itapúa</t>
  </si>
  <si>
    <t>PY-8</t>
  </si>
  <si>
    <t>PY-12</t>
  </si>
  <si>
    <t>Ñeembucú</t>
  </si>
  <si>
    <t>PY-9</t>
  </si>
  <si>
    <t>Paraguarí</t>
  </si>
  <si>
    <t>PY-15</t>
  </si>
  <si>
    <t>Presidente Hayes</t>
  </si>
  <si>
    <t>PY-2</t>
  </si>
  <si>
    <t>San Pedro</t>
  </si>
  <si>
    <t>PE-AMA</t>
  </si>
  <si>
    <t>PE-ANC</t>
  </si>
  <si>
    <t>Ancash</t>
  </si>
  <si>
    <t>PE-APU</t>
  </si>
  <si>
    <t>Apurímac</t>
  </si>
  <si>
    <t>PE-ARE</t>
  </si>
  <si>
    <t>Arequipa</t>
  </si>
  <si>
    <t>PE-AYA</t>
  </si>
  <si>
    <t>Ayacucho</t>
  </si>
  <si>
    <t>PE-CAJ</t>
  </si>
  <si>
    <t>Cajamarca</t>
  </si>
  <si>
    <t>PE-CAL</t>
  </si>
  <si>
    <t>Callao</t>
  </si>
  <si>
    <t>PE-CUS</t>
  </si>
  <si>
    <t>Cusco</t>
  </si>
  <si>
    <t>PE-HUV</t>
  </si>
  <si>
    <t>Huancavelica</t>
  </si>
  <si>
    <t>PE-HUC</t>
  </si>
  <si>
    <t>Huánuco</t>
  </si>
  <si>
    <t>PE-ICA</t>
  </si>
  <si>
    <t>Ica</t>
  </si>
  <si>
    <t>PE-JUN</t>
  </si>
  <si>
    <t>Junín</t>
  </si>
  <si>
    <t>PE-LAL</t>
  </si>
  <si>
    <t>PE-LAM</t>
  </si>
  <si>
    <t>Lambayeque</t>
  </si>
  <si>
    <t>PE-LMA</t>
  </si>
  <si>
    <t>Lima</t>
  </si>
  <si>
    <t>PE-LIM</t>
  </si>
  <si>
    <t>PE-LOR</t>
  </si>
  <si>
    <t>Loreto</t>
  </si>
  <si>
    <t>PE-MDD</t>
  </si>
  <si>
    <t>Madre de Dios</t>
  </si>
  <si>
    <t>PE-MOQ</t>
  </si>
  <si>
    <t>Moquegua</t>
  </si>
  <si>
    <t>PE-PAS</t>
  </si>
  <si>
    <t>Pasco</t>
  </si>
  <si>
    <t>PE-PIU</t>
  </si>
  <si>
    <t>Piura</t>
  </si>
  <si>
    <t>PE-PUN</t>
  </si>
  <si>
    <t>Puno</t>
  </si>
  <si>
    <t>PE-SAM</t>
  </si>
  <si>
    <t>San Martín</t>
  </si>
  <si>
    <t>PE-TAC</t>
  </si>
  <si>
    <t>Tacna</t>
  </si>
  <si>
    <t>PE-TUM</t>
  </si>
  <si>
    <t>Tumbes</t>
  </si>
  <si>
    <t>PE-UCA</t>
  </si>
  <si>
    <t>Ucayali</t>
  </si>
  <si>
    <t>PH-14</t>
  </si>
  <si>
    <t>PH-BAS</t>
  </si>
  <si>
    <t xml:space="preserve">     Basilan</t>
  </si>
  <si>
    <t>PH-LAS</t>
  </si>
  <si>
    <t xml:space="preserve">     Lanao del Sur</t>
  </si>
  <si>
    <t>PH-SLU</t>
  </si>
  <si>
    <t xml:space="preserve">     Sulu</t>
  </si>
  <si>
    <t>PH-TAW</t>
  </si>
  <si>
    <t xml:space="preserve">     Tawi-Tawi</t>
  </si>
  <si>
    <t>PH-05</t>
  </si>
  <si>
    <t>Bicol Region</t>
  </si>
  <si>
    <t>PH-ALB</t>
  </si>
  <si>
    <t xml:space="preserve">     Albay</t>
  </si>
  <si>
    <t>PH-CAN</t>
  </si>
  <si>
    <t xml:space="preserve">     Camarines Norte</t>
  </si>
  <si>
    <t>PH-CAS</t>
  </si>
  <si>
    <t xml:space="preserve">     Camarines Sur</t>
  </si>
  <si>
    <t>PH-CAT</t>
  </si>
  <si>
    <t xml:space="preserve">     Catanduanes</t>
  </si>
  <si>
    <t>PH-MAS</t>
  </si>
  <si>
    <t xml:space="preserve">     Masbate</t>
  </si>
  <si>
    <t>PH-NAG</t>
  </si>
  <si>
    <t xml:space="preserve">     Naga</t>
  </si>
  <si>
    <t>independent component city</t>
  </si>
  <si>
    <t>PH-SOR</t>
  </si>
  <si>
    <t xml:space="preserve">     Sorsogon</t>
  </si>
  <si>
    <t>PH-02</t>
  </si>
  <si>
    <t>Cagayan Valley</t>
  </si>
  <si>
    <t>PH-BTN</t>
  </si>
  <si>
    <t xml:space="preserve">     Batanes</t>
  </si>
  <si>
    <t>PH-CAG</t>
  </si>
  <si>
    <t xml:space="preserve">     Cagayan</t>
  </si>
  <si>
    <t>PH-ISA</t>
  </si>
  <si>
    <t xml:space="preserve">     Isabela</t>
  </si>
  <si>
    <t>PH-NUV</t>
  </si>
  <si>
    <t xml:space="preserve">     Nueva Vizcaya</t>
  </si>
  <si>
    <t>PH-QUI</t>
  </si>
  <si>
    <t xml:space="preserve">     Quirino</t>
  </si>
  <si>
    <t>PH-SAN</t>
  </si>
  <si>
    <t>PH-40</t>
  </si>
  <si>
    <t>CALABARZON</t>
  </si>
  <si>
    <t>PH-BTG</t>
  </si>
  <si>
    <t xml:space="preserve">     Batangas</t>
  </si>
  <si>
    <t>PH-CAV</t>
  </si>
  <si>
    <t xml:space="preserve">     Cavite</t>
  </si>
  <si>
    <t>PH-LAG</t>
  </si>
  <si>
    <t xml:space="preserve">     Laguna</t>
  </si>
  <si>
    <t>PH-LUC</t>
  </si>
  <si>
    <t xml:space="preserve">     Lucena</t>
  </si>
  <si>
    <t>highly urbanized city</t>
  </si>
  <si>
    <t>PH-QUE</t>
  </si>
  <si>
    <t xml:space="preserve">     Quezon</t>
  </si>
  <si>
    <t>PH-RIZ</t>
  </si>
  <si>
    <t xml:space="preserve">     Rizal</t>
  </si>
  <si>
    <t>PH-13</t>
  </si>
  <si>
    <t>PH-AGN</t>
  </si>
  <si>
    <t xml:space="preserve">     Agusan del Norte</t>
  </si>
  <si>
    <t>PH-AGS</t>
  </si>
  <si>
    <t xml:space="preserve">     Agusan del Sur</t>
  </si>
  <si>
    <t>PH-BUT</t>
  </si>
  <si>
    <t xml:space="preserve">     Butuan</t>
  </si>
  <si>
    <t>PH-DIN</t>
  </si>
  <si>
    <t xml:space="preserve">     Dinagat Islands</t>
  </si>
  <si>
    <t>PH-SUN</t>
  </si>
  <si>
    <t xml:space="preserve">     Surigao del Norte</t>
  </si>
  <si>
    <t>PH-SUR</t>
  </si>
  <si>
    <t xml:space="preserve">     Surigao del Sur</t>
  </si>
  <si>
    <t>PH-03</t>
  </si>
  <si>
    <t>Central Luzon</t>
  </si>
  <si>
    <t>PH-ANG</t>
  </si>
  <si>
    <t xml:space="preserve">     Angeles</t>
  </si>
  <si>
    <t>PH-AUR</t>
  </si>
  <si>
    <t xml:space="preserve">     Aurora</t>
  </si>
  <si>
    <t>PH-BAN</t>
  </si>
  <si>
    <t xml:space="preserve">     Bataan</t>
  </si>
  <si>
    <t>PH-BUL</t>
  </si>
  <si>
    <t xml:space="preserve">     Bulacan</t>
  </si>
  <si>
    <t>PH-NUE</t>
  </si>
  <si>
    <t xml:space="preserve">     Nueva Ecija</t>
  </si>
  <si>
    <t>PH-OLG</t>
  </si>
  <si>
    <t xml:space="preserve">     Olongapo</t>
  </si>
  <si>
    <t>PH-PAM</t>
  </si>
  <si>
    <t xml:space="preserve">     Pampanga</t>
  </si>
  <si>
    <t>PH-TAR</t>
  </si>
  <si>
    <t xml:space="preserve">     Tarlac</t>
  </si>
  <si>
    <t>PH-ZMB</t>
  </si>
  <si>
    <t xml:space="preserve">     Zambales</t>
  </si>
  <si>
    <t>PH-07</t>
  </si>
  <si>
    <t>Central Visayas</t>
  </si>
  <si>
    <t>PH-BOH</t>
  </si>
  <si>
    <t xml:space="preserve">     Bohol</t>
  </si>
  <si>
    <t>PH-CBU</t>
  </si>
  <si>
    <t xml:space="preserve">     Cebu</t>
  </si>
  <si>
    <t>PH-CEB</t>
  </si>
  <si>
    <t>PH-LAP</t>
  </si>
  <si>
    <t xml:space="preserve">     Lapu-Lapu</t>
  </si>
  <si>
    <t>PH-MDU</t>
  </si>
  <si>
    <t xml:space="preserve">     Mandaue</t>
  </si>
  <si>
    <t>PH-NER</t>
  </si>
  <si>
    <t xml:space="preserve">     Negros Oriental</t>
  </si>
  <si>
    <t>PH-SIG</t>
  </si>
  <si>
    <t xml:space="preserve">     Siquijor</t>
  </si>
  <si>
    <t>PH-15</t>
  </si>
  <si>
    <t>Cordillera Administrative Region</t>
  </si>
  <si>
    <t>PH-ABR</t>
  </si>
  <si>
    <t xml:space="preserve">     Abra</t>
  </si>
  <si>
    <t>PH-APA</t>
  </si>
  <si>
    <t xml:space="preserve">     Apayao</t>
  </si>
  <si>
    <t>PH-BAG</t>
  </si>
  <si>
    <t xml:space="preserve">     Baguio</t>
  </si>
  <si>
    <t>PH-BEN</t>
  </si>
  <si>
    <t xml:space="preserve">     Benguet</t>
  </si>
  <si>
    <t>PH-IFU</t>
  </si>
  <si>
    <t xml:space="preserve">     Ifugao</t>
  </si>
  <si>
    <t>PH-KAL</t>
  </si>
  <si>
    <t xml:space="preserve">     Kalinga</t>
  </si>
  <si>
    <t>PH-MOU</t>
  </si>
  <si>
    <t xml:space="preserve">     Mountain</t>
  </si>
  <si>
    <t>PH-11</t>
  </si>
  <si>
    <t>PH-COM</t>
  </si>
  <si>
    <t>PH-DVC</t>
  </si>
  <si>
    <t xml:space="preserve">     Davao</t>
  </si>
  <si>
    <t>PH-DAV</t>
  </si>
  <si>
    <t xml:space="preserve">     Davao del Norte</t>
  </si>
  <si>
    <t>PH-DAS</t>
  </si>
  <si>
    <t xml:space="preserve">     Davao del Sur</t>
  </si>
  <si>
    <t>PH-DVO</t>
  </si>
  <si>
    <t xml:space="preserve">     Davao Occidental</t>
  </si>
  <si>
    <t>PH-DAO</t>
  </si>
  <si>
    <t xml:space="preserve">     Davao Oriental</t>
  </si>
  <si>
    <t>PH-08</t>
  </si>
  <si>
    <t>Eastern Visayas</t>
  </si>
  <si>
    <t>PH-BIL</t>
  </si>
  <si>
    <t xml:space="preserve">     Biliran</t>
  </si>
  <si>
    <t>PH-EAS</t>
  </si>
  <si>
    <t xml:space="preserve">     Eastern Samar</t>
  </si>
  <si>
    <t>PH-LEY</t>
  </si>
  <si>
    <t xml:space="preserve">     Leyte</t>
  </si>
  <si>
    <t>PH-NSA</t>
  </si>
  <si>
    <t xml:space="preserve">     Northern Samar</t>
  </si>
  <si>
    <t>PH-ORM</t>
  </si>
  <si>
    <t xml:space="preserve">     Ormoc</t>
  </si>
  <si>
    <t>PH-WSA</t>
  </si>
  <si>
    <t xml:space="preserve">     Samar</t>
  </si>
  <si>
    <t>PH-SLE</t>
  </si>
  <si>
    <t xml:space="preserve">     Southern Leyte</t>
  </si>
  <si>
    <t>PH-TAC</t>
  </si>
  <si>
    <t xml:space="preserve">     Tacloban</t>
  </si>
  <si>
    <t>PH-01</t>
  </si>
  <si>
    <t>PH-DAG</t>
  </si>
  <si>
    <t xml:space="preserve">     Dagupan</t>
  </si>
  <si>
    <t>PH-ILN</t>
  </si>
  <si>
    <t xml:space="preserve">     Ilocos Norte</t>
  </si>
  <si>
    <t>PH-ILS</t>
  </si>
  <si>
    <t xml:space="preserve">     Ilocos Sur</t>
  </si>
  <si>
    <t>PH-LUN</t>
  </si>
  <si>
    <t xml:space="preserve">     La Union</t>
  </si>
  <si>
    <t>PH-PAN</t>
  </si>
  <si>
    <t xml:space="preserve">     Pangasinan</t>
  </si>
  <si>
    <t>PH-41</t>
  </si>
  <si>
    <t>MIMAROPA</t>
  </si>
  <si>
    <t>PH-MAD</t>
  </si>
  <si>
    <t xml:space="preserve">     Marinduque</t>
  </si>
  <si>
    <t>PH-MDC</t>
  </si>
  <si>
    <t xml:space="preserve">     Occidental Mindoro</t>
  </si>
  <si>
    <t>PH-MDR</t>
  </si>
  <si>
    <t xml:space="preserve">     Oriental Mindoro</t>
  </si>
  <si>
    <t>PH-PLW</t>
  </si>
  <si>
    <t xml:space="preserve">     Palawan</t>
  </si>
  <si>
    <t>PH-PPR</t>
  </si>
  <si>
    <t xml:space="preserve">     Puerto Princesa</t>
  </si>
  <si>
    <t>PH-ROM</t>
  </si>
  <si>
    <t xml:space="preserve">     Romblon</t>
  </si>
  <si>
    <t>PH-00</t>
  </si>
  <si>
    <t>National Capital Region</t>
  </si>
  <si>
    <t>PH-CAL</t>
  </si>
  <si>
    <t xml:space="preserve">     Caloocan</t>
  </si>
  <si>
    <t>PH-ILP</t>
  </si>
  <si>
    <t xml:space="preserve">     Las Piñas</t>
  </si>
  <si>
    <t>PH-MAK</t>
  </si>
  <si>
    <t xml:space="preserve">     Makati</t>
  </si>
  <si>
    <t>PH-MAL</t>
  </si>
  <si>
    <t xml:space="preserve">     Malabon</t>
  </si>
  <si>
    <t>PH-MDY</t>
  </si>
  <si>
    <t xml:space="preserve">     Mandaluyong</t>
  </si>
  <si>
    <t>PH-MAN</t>
  </si>
  <si>
    <t xml:space="preserve">     Manila</t>
  </si>
  <si>
    <t>PH-MAR</t>
  </si>
  <si>
    <t xml:space="preserve">     Marikina</t>
  </si>
  <si>
    <t>PH-MUN</t>
  </si>
  <si>
    <t xml:space="preserve">     Muntinlupa</t>
  </si>
  <si>
    <t>PH-NAV</t>
  </si>
  <si>
    <t xml:space="preserve">     Navotas</t>
  </si>
  <si>
    <t>PH-PAR</t>
  </si>
  <si>
    <t xml:space="preserve">     Parañaque</t>
  </si>
  <si>
    <t>PH-PAS</t>
  </si>
  <si>
    <t xml:space="preserve">     Pasay</t>
  </si>
  <si>
    <t>PH-PSG</t>
  </si>
  <si>
    <t xml:space="preserve">     Pasig</t>
  </si>
  <si>
    <t>PH-QZN</t>
  </si>
  <si>
    <t>PH-SNJ</t>
  </si>
  <si>
    <t>PH-TAG</t>
  </si>
  <si>
    <t xml:space="preserve">     Taguig</t>
  </si>
  <si>
    <t>PH-VAL</t>
  </si>
  <si>
    <t xml:space="preserve">     Valenzuela</t>
  </si>
  <si>
    <t>PH-10</t>
  </si>
  <si>
    <t>Northern Mindanao</t>
  </si>
  <si>
    <t>PH-BUK</t>
  </si>
  <si>
    <t xml:space="preserve">     Bukidnon</t>
  </si>
  <si>
    <t>PH-CGO</t>
  </si>
  <si>
    <t xml:space="preserve">     Cagayan de Oro</t>
  </si>
  <si>
    <t>PH-CAM</t>
  </si>
  <si>
    <t xml:space="preserve">     Camiguin</t>
  </si>
  <si>
    <t>PH-ILG</t>
  </si>
  <si>
    <t xml:space="preserve">     Iligan</t>
  </si>
  <si>
    <t>PH-LAN</t>
  </si>
  <si>
    <t xml:space="preserve">     Lanao del Norte</t>
  </si>
  <si>
    <t>PH-MSC</t>
  </si>
  <si>
    <t xml:space="preserve">     Misamis Occidental</t>
  </si>
  <si>
    <t>PH-MSR</t>
  </si>
  <si>
    <t xml:space="preserve">     Misamis Oriental</t>
  </si>
  <si>
    <t>PH-12</t>
  </si>
  <si>
    <t>PH-COT</t>
  </si>
  <si>
    <t xml:space="preserve">     Cotabato</t>
  </si>
  <si>
    <t>PH-NCO</t>
  </si>
  <si>
    <t>PH-GNS</t>
  </si>
  <si>
    <t xml:space="preserve">     General Santos</t>
  </si>
  <si>
    <t>PH-SAR</t>
  </si>
  <si>
    <t xml:space="preserve">     Sarangani</t>
  </si>
  <si>
    <t>PH-SCO</t>
  </si>
  <si>
    <t xml:space="preserve">     South Cotabato</t>
  </si>
  <si>
    <t>PH-SUK</t>
  </si>
  <si>
    <t xml:space="preserve">     Sultan Kudarat</t>
  </si>
  <si>
    <t>PH-06</t>
  </si>
  <si>
    <t>Western Visayas</t>
  </si>
  <si>
    <t>PH-AKL</t>
  </si>
  <si>
    <t xml:space="preserve">     Aklan</t>
  </si>
  <si>
    <t>PH-ANT</t>
  </si>
  <si>
    <t xml:space="preserve">     Antique</t>
  </si>
  <si>
    <t>PH-BAC</t>
  </si>
  <si>
    <t xml:space="preserve">     Bacolod</t>
  </si>
  <si>
    <t>PH-CAP</t>
  </si>
  <si>
    <t xml:space="preserve">     Capiz</t>
  </si>
  <si>
    <t>PH-GUI</t>
  </si>
  <si>
    <t xml:space="preserve">     Guimaras</t>
  </si>
  <si>
    <t>PH-ILO</t>
  </si>
  <si>
    <t xml:space="preserve">     Iloilo</t>
  </si>
  <si>
    <t>PH-ILI</t>
  </si>
  <si>
    <t>PH-NEC</t>
  </si>
  <si>
    <t xml:space="preserve">     Negros Occidental</t>
  </si>
  <si>
    <t>PH-09</t>
  </si>
  <si>
    <t>Zamboanga Peninsula</t>
  </si>
  <si>
    <t>PH-ZAM</t>
  </si>
  <si>
    <t xml:space="preserve">     Zamboanga</t>
  </si>
  <si>
    <t>PH-ZAN</t>
  </si>
  <si>
    <t xml:space="preserve">     Zamboanga del Norte</t>
  </si>
  <si>
    <t>PH-ZAS</t>
  </si>
  <si>
    <t xml:space="preserve">     Zamboanga del Sur</t>
  </si>
  <si>
    <t>PH-ZSI</t>
  </si>
  <si>
    <t xml:space="preserve">     Zamboanga Sibugay</t>
  </si>
  <si>
    <t>PL-02</t>
  </si>
  <si>
    <t>Dolnośląskie</t>
  </si>
  <si>
    <t>voivodship</t>
  </si>
  <si>
    <t>PL-04</t>
  </si>
  <si>
    <t>Kujawsko-Pomorskie</t>
  </si>
  <si>
    <t>PL-10</t>
  </si>
  <si>
    <t>Łódzkie</t>
  </si>
  <si>
    <t>PL-06</t>
  </si>
  <si>
    <t>Lubelskie</t>
  </si>
  <si>
    <t>PL-08</t>
  </si>
  <si>
    <t>Lubuskie</t>
  </si>
  <si>
    <t>PL-12</t>
  </si>
  <si>
    <t>Małopolskie</t>
  </si>
  <si>
    <t>PL-14</t>
  </si>
  <si>
    <t>Mazowieckie</t>
  </si>
  <si>
    <t>PL-16</t>
  </si>
  <si>
    <t>Opolskie</t>
  </si>
  <si>
    <t>PL-18</t>
  </si>
  <si>
    <t>Podkarpackie</t>
  </si>
  <si>
    <t>PL-20</t>
  </si>
  <si>
    <t>Podlaskie</t>
  </si>
  <si>
    <t>PL-22</t>
  </si>
  <si>
    <t>Pomorskie</t>
  </si>
  <si>
    <t>PL-24</t>
  </si>
  <si>
    <t>Śląskie</t>
  </si>
  <si>
    <t>PL-26</t>
  </si>
  <si>
    <t>Świętokrzyskie</t>
  </si>
  <si>
    <t>PL-28</t>
  </si>
  <si>
    <t>Warmińsko-Mazurskie</t>
  </si>
  <si>
    <t>PL-30</t>
  </si>
  <si>
    <t>Wielkopolskie</t>
  </si>
  <si>
    <t>PL-32</t>
  </si>
  <si>
    <t>Zachodniopomorskie</t>
  </si>
  <si>
    <t>PT-01</t>
  </si>
  <si>
    <t>Aveiro</t>
  </si>
  <si>
    <t>PT-20</t>
  </si>
  <si>
    <t>Azores</t>
  </si>
  <si>
    <t>PT-02</t>
  </si>
  <si>
    <t>Beja</t>
  </si>
  <si>
    <t>PT-03</t>
  </si>
  <si>
    <t>Braga</t>
  </si>
  <si>
    <t>PT-04</t>
  </si>
  <si>
    <t>Bragança</t>
  </si>
  <si>
    <t>PT-05</t>
  </si>
  <si>
    <t>Castelo Branco</t>
  </si>
  <si>
    <t>PT-06</t>
  </si>
  <si>
    <t>Coimbra</t>
  </si>
  <si>
    <t>PT-07</t>
  </si>
  <si>
    <t>Évora</t>
  </si>
  <si>
    <t>PT-08</t>
  </si>
  <si>
    <t>Faro</t>
  </si>
  <si>
    <t>PT-09</t>
  </si>
  <si>
    <t>Guarda</t>
  </si>
  <si>
    <t>PT-10</t>
  </si>
  <si>
    <t>Leiria</t>
  </si>
  <si>
    <t>PT-11</t>
  </si>
  <si>
    <t>Lisboa</t>
  </si>
  <si>
    <t>PT-30</t>
  </si>
  <si>
    <t>Madeira</t>
  </si>
  <si>
    <t>PT-12</t>
  </si>
  <si>
    <t>Portalegre</t>
  </si>
  <si>
    <t>PT-13</t>
  </si>
  <si>
    <t>Porto</t>
  </si>
  <si>
    <t>PT-14</t>
  </si>
  <si>
    <t>Santarém</t>
  </si>
  <si>
    <t>PT-15</t>
  </si>
  <si>
    <t>Setúbal</t>
  </si>
  <si>
    <t>PT-16</t>
  </si>
  <si>
    <t>Viana do Castelo</t>
  </si>
  <si>
    <t>PT-17</t>
  </si>
  <si>
    <t>Vila Real</t>
  </si>
  <si>
    <t>PT-18</t>
  </si>
  <si>
    <t>Viseu</t>
  </si>
  <si>
    <t>QA-DA</t>
  </si>
  <si>
    <t>Ad Dawḩah</t>
  </si>
  <si>
    <t>QA-KH</t>
  </si>
  <si>
    <t>Al Khawr wa adh Dhakhīrah</t>
  </si>
  <si>
    <t>QA-WA</t>
  </si>
  <si>
    <t>Al Wakrah</t>
  </si>
  <si>
    <t>QA-RA</t>
  </si>
  <si>
    <t>Ar Rayyān</t>
  </si>
  <si>
    <t>QA-MS</t>
  </si>
  <si>
    <t>Ash Shamāl</t>
  </si>
  <si>
    <t>QA-SH</t>
  </si>
  <si>
    <t>Ash Shīḩānīyah</t>
  </si>
  <si>
    <t>QA-ZA</t>
  </si>
  <si>
    <t>Az̧ Z̧a‘āyin</t>
  </si>
  <si>
    <t>QA-US</t>
  </si>
  <si>
    <t>Umm Şalāl</t>
  </si>
  <si>
    <t>RO-AB</t>
  </si>
  <si>
    <t>Alba</t>
  </si>
  <si>
    <t>RO-AR</t>
  </si>
  <si>
    <t>Arad</t>
  </si>
  <si>
    <t>RO-AG</t>
  </si>
  <si>
    <t>Argeş</t>
  </si>
  <si>
    <t>RO-BC</t>
  </si>
  <si>
    <t>Bacău</t>
  </si>
  <si>
    <t>RO-BH</t>
  </si>
  <si>
    <t>Bihor</t>
  </si>
  <si>
    <t>RO-BN</t>
  </si>
  <si>
    <t>Bistriţa-Năsăud</t>
  </si>
  <si>
    <t>RO-BT</t>
  </si>
  <si>
    <t>Botoşani</t>
  </si>
  <si>
    <t>RO-BR</t>
  </si>
  <si>
    <t>Brăila</t>
  </si>
  <si>
    <t>RO-BV</t>
  </si>
  <si>
    <t>Braşov</t>
  </si>
  <si>
    <t>RO-B</t>
  </si>
  <si>
    <t>Bucureşti</t>
  </si>
  <si>
    <t>RO-BZ</t>
  </si>
  <si>
    <t>Buzău</t>
  </si>
  <si>
    <t>RO-CL</t>
  </si>
  <si>
    <t>RO-CS</t>
  </si>
  <si>
    <t>Caraş-Severin</t>
  </si>
  <si>
    <t>RO-CJ</t>
  </si>
  <si>
    <t>Cluj</t>
  </si>
  <si>
    <t>RO-CT</t>
  </si>
  <si>
    <t>Constanţa</t>
  </si>
  <si>
    <t>RO-CV</t>
  </si>
  <si>
    <t>Covasna</t>
  </si>
  <si>
    <t>RO-DB</t>
  </si>
  <si>
    <t>Dâmboviţa</t>
  </si>
  <si>
    <t>RO-DJ</t>
  </si>
  <si>
    <t>Dolj</t>
  </si>
  <si>
    <t>RO-GL</t>
  </si>
  <si>
    <t>Galaţi</t>
  </si>
  <si>
    <t>RO-GR</t>
  </si>
  <si>
    <t>Giurgiu</t>
  </si>
  <si>
    <t>RO-GJ</t>
  </si>
  <si>
    <t>Gorj</t>
  </si>
  <si>
    <t>RO-HR</t>
  </si>
  <si>
    <t>Harghita</t>
  </si>
  <si>
    <t>RO-HD</t>
  </si>
  <si>
    <t>Hunedoara</t>
  </si>
  <si>
    <t>RO-IL</t>
  </si>
  <si>
    <t>Ialomiţa</t>
  </si>
  <si>
    <t>RO-IS</t>
  </si>
  <si>
    <t>Iaşi</t>
  </si>
  <si>
    <t>RO-IF</t>
  </si>
  <si>
    <t>Ilfov</t>
  </si>
  <si>
    <t>RO-MM</t>
  </si>
  <si>
    <t>Maramureş</t>
  </si>
  <si>
    <t>RO-MH</t>
  </si>
  <si>
    <t>Mehedinţi</t>
  </si>
  <si>
    <t>RO-MS</t>
  </si>
  <si>
    <t>Mureş</t>
  </si>
  <si>
    <t>RO-NT</t>
  </si>
  <si>
    <t>Neamţ</t>
  </si>
  <si>
    <t>RO-OT</t>
  </si>
  <si>
    <t>Olt</t>
  </si>
  <si>
    <t>RO-PH</t>
  </si>
  <si>
    <t>Prahova</t>
  </si>
  <si>
    <t>RO-SJ</t>
  </si>
  <si>
    <t>Sălaj</t>
  </si>
  <si>
    <t>RO-SM</t>
  </si>
  <si>
    <t>Satu Mare</t>
  </si>
  <si>
    <t>RO-SB</t>
  </si>
  <si>
    <t>Sibiu</t>
  </si>
  <si>
    <t>RO-SV</t>
  </si>
  <si>
    <t>Suceava</t>
  </si>
  <si>
    <t>RO-TR</t>
  </si>
  <si>
    <t>Teleorman</t>
  </si>
  <si>
    <t>RO-TM</t>
  </si>
  <si>
    <t>Timiş</t>
  </si>
  <si>
    <t>RO-TL</t>
  </si>
  <si>
    <t>Tulcea</t>
  </si>
  <si>
    <t>RO-VL</t>
  </si>
  <si>
    <t>Vâlcea</t>
  </si>
  <si>
    <t>RO-VS</t>
  </si>
  <si>
    <t>Vaslui</t>
  </si>
  <si>
    <t>RO-VN</t>
  </si>
  <si>
    <t>Vrancea</t>
  </si>
  <si>
    <t>RU-AD</t>
  </si>
  <si>
    <t>Adygeya</t>
  </si>
  <si>
    <t>RU-AL</t>
  </si>
  <si>
    <t>Altay</t>
  </si>
  <si>
    <t>RU-ALT</t>
  </si>
  <si>
    <t>Altayskiy Kray</t>
  </si>
  <si>
    <t>RU-AMU</t>
  </si>
  <si>
    <t>Amurskaya Oblast’</t>
  </si>
  <si>
    <t>RU-ARK</t>
  </si>
  <si>
    <t>Arkhangel’skaya Oblast’</t>
  </si>
  <si>
    <t>RU-AST</t>
  </si>
  <si>
    <t>Astrakhanskaya Oblast’</t>
  </si>
  <si>
    <t>RU-BA</t>
  </si>
  <si>
    <t>Bashkortostan</t>
  </si>
  <si>
    <t>RU-BEL</t>
  </si>
  <si>
    <t>Belgorodskaya Oblast’</t>
  </si>
  <si>
    <t>RU-BRY</t>
  </si>
  <si>
    <t>Bryanskaya Oblast’</t>
  </si>
  <si>
    <t>RU-BU</t>
  </si>
  <si>
    <t>Buryatiya</t>
  </si>
  <si>
    <t>RU-CE</t>
  </si>
  <si>
    <t>Chechnya</t>
  </si>
  <si>
    <t>RU-CHE</t>
  </si>
  <si>
    <t>Chelyabinskaya Oblast’</t>
  </si>
  <si>
    <t>RU-CHU</t>
  </si>
  <si>
    <t>Chukotskiy Avtonomnyy Okrug</t>
  </si>
  <si>
    <t>RU-CU</t>
  </si>
  <si>
    <t>Chuvashiya</t>
  </si>
  <si>
    <t>RU-DA</t>
  </si>
  <si>
    <t>Dagestan</t>
  </si>
  <si>
    <t>RU-IN</t>
  </si>
  <si>
    <t>Ingushetiya</t>
  </si>
  <si>
    <t>RU-IRK</t>
  </si>
  <si>
    <t>Irkutskaya Oblast’</t>
  </si>
  <si>
    <t>RU-IVA</t>
  </si>
  <si>
    <t>Ivanovskaya Oblast’</t>
  </si>
  <si>
    <t>RU-KB</t>
  </si>
  <si>
    <t>Kabardino-Balkariya</t>
  </si>
  <si>
    <t>RU-KGD</t>
  </si>
  <si>
    <t>Kaliningradskaya Oblast’</t>
  </si>
  <si>
    <t>RU-KL</t>
  </si>
  <si>
    <t>Kalmykiya</t>
  </si>
  <si>
    <t>RU-KLU</t>
  </si>
  <si>
    <t>Kaluzhskaya Oblast’</t>
  </si>
  <si>
    <t>RU-KAM</t>
  </si>
  <si>
    <t>Kamchatskiy Kray</t>
  </si>
  <si>
    <t>RU-KC</t>
  </si>
  <si>
    <t>Karachayevo-Cherkesiya</t>
  </si>
  <si>
    <t>RU-KR</t>
  </si>
  <si>
    <t>Kareliya</t>
  </si>
  <si>
    <t>RU-KEM</t>
  </si>
  <si>
    <t>Kemerovskaya Oblast’</t>
  </si>
  <si>
    <t>RU-KHA</t>
  </si>
  <si>
    <t>Khabarovskiy Kray</t>
  </si>
  <si>
    <t>RU-KK</t>
  </si>
  <si>
    <t>Khakasiya</t>
  </si>
  <si>
    <t>RU-KHM</t>
  </si>
  <si>
    <t>Khanty-Mansiyskiy Avtonomnyy Okrug-Yugra</t>
  </si>
  <si>
    <t>RU-KIR</t>
  </si>
  <si>
    <t>Kirovskaya Oblast’</t>
  </si>
  <si>
    <t>RU-KO</t>
  </si>
  <si>
    <t>Komi</t>
  </si>
  <si>
    <t>RU-KOS</t>
  </si>
  <si>
    <t>Kostromskaya Oblast’</t>
  </si>
  <si>
    <t>RU-KDA</t>
  </si>
  <si>
    <t>Krasnodarskiy Kray</t>
  </si>
  <si>
    <t>RU-KYA</t>
  </si>
  <si>
    <t>Krasnoyarskiy Kray</t>
  </si>
  <si>
    <t>RU-KGN</t>
  </si>
  <si>
    <t>Kurganskaya Oblast’</t>
  </si>
  <si>
    <t>RU-KRS</t>
  </si>
  <si>
    <t>Kurskaya Oblast’</t>
  </si>
  <si>
    <t>RU-LEN</t>
  </si>
  <si>
    <t>Leningradskaya Oblast’</t>
  </si>
  <si>
    <t>RU-LIP</t>
  </si>
  <si>
    <t>Lipetskaya Oblast’</t>
  </si>
  <si>
    <t>RU-MAG</t>
  </si>
  <si>
    <t>Magadanskaya Oblast’</t>
  </si>
  <si>
    <t>RU-ME</t>
  </si>
  <si>
    <t>Mariy-El</t>
  </si>
  <si>
    <t>RU-MO</t>
  </si>
  <si>
    <t>Mordoviya</t>
  </si>
  <si>
    <t>RU-MOS</t>
  </si>
  <si>
    <t>Moskovskaya Oblast’</t>
  </si>
  <si>
    <t>RU-MOW</t>
  </si>
  <si>
    <t>Moskva</t>
  </si>
  <si>
    <t>RU-MUR</t>
  </si>
  <si>
    <t>Murmanskaya Oblast’</t>
  </si>
  <si>
    <t>RU-NEN</t>
  </si>
  <si>
    <t>Nenetskiy Avtonomnyy Okrug</t>
  </si>
  <si>
    <t>RU-NIZ</t>
  </si>
  <si>
    <t>Nizhegorodskaya Oblast’</t>
  </si>
  <si>
    <t>RU-SE</t>
  </si>
  <si>
    <t>North Ossetia</t>
  </si>
  <si>
    <t>RU-NGR</t>
  </si>
  <si>
    <t>Novgorodskaya Oblast’</t>
  </si>
  <si>
    <t>RU-NVS</t>
  </si>
  <si>
    <t>Novosibirskaya Oblast’</t>
  </si>
  <si>
    <t>RU-OMS</t>
  </si>
  <si>
    <t>Omskaya Oblast’</t>
  </si>
  <si>
    <t>RU-ORE</t>
  </si>
  <si>
    <t>Orenburgskaya Oblast’</t>
  </si>
  <si>
    <t>RU-ORL</t>
  </si>
  <si>
    <t>Orlovskaya Oblast’</t>
  </si>
  <si>
    <t>RU-PNZ</t>
  </si>
  <si>
    <t>Penzenskaya Oblast’</t>
  </si>
  <si>
    <t>RU-PER</t>
  </si>
  <si>
    <t>Permskiy Kray</t>
  </si>
  <si>
    <t>RU-PRI</t>
  </si>
  <si>
    <t>Primorskiy Kray</t>
  </si>
  <si>
    <t>RU-PSK</t>
  </si>
  <si>
    <t>Pskovskaya Oblast’</t>
  </si>
  <si>
    <t>RU-ROS</t>
  </si>
  <si>
    <t>Rostovskaya Oblast’</t>
  </si>
  <si>
    <t>RU-RYA</t>
  </si>
  <si>
    <t>Ryazanskaya Oblast’</t>
  </si>
  <si>
    <t>RU-SA</t>
  </si>
  <si>
    <t>Sakha (Yakutiya)</t>
  </si>
  <si>
    <t>RU-SAK</t>
  </si>
  <si>
    <t>Sakhalinskaya Oblast’</t>
  </si>
  <si>
    <t>RU-SAM</t>
  </si>
  <si>
    <t>Samarskaya Oblast’</t>
  </si>
  <si>
    <t>RU-SPE</t>
  </si>
  <si>
    <t>Sankt-Peterburg</t>
  </si>
  <si>
    <t>RU-SAR</t>
  </si>
  <si>
    <t>Saratovskaya Oblast’</t>
  </si>
  <si>
    <t>RU-SMO</t>
  </si>
  <si>
    <t>Smolenskaya Oblast’</t>
  </si>
  <si>
    <t>RU-STA</t>
  </si>
  <si>
    <t>Stavropol’skiy Kray</t>
  </si>
  <si>
    <t>RU-SVE</t>
  </si>
  <si>
    <t>Sverdlovskaya Oblast’</t>
  </si>
  <si>
    <t>RU-TAM</t>
  </si>
  <si>
    <t>Tambovskaya Oblast’</t>
  </si>
  <si>
    <t>RU-TA</t>
  </si>
  <si>
    <t>Tatarstan</t>
  </si>
  <si>
    <t>RU-TOM</t>
  </si>
  <si>
    <t>Tomskaya Oblast’</t>
  </si>
  <si>
    <t>RU-TUL</t>
  </si>
  <si>
    <t>Tul’skaya Oblast’</t>
  </si>
  <si>
    <t>RU-TVE</t>
  </si>
  <si>
    <t>Tverskaya Oblast’</t>
  </si>
  <si>
    <t>RU-TYU</t>
  </si>
  <si>
    <t>Tyumenskaya Oblast’</t>
  </si>
  <si>
    <t>RU-TY</t>
  </si>
  <si>
    <t>Tyva</t>
  </si>
  <si>
    <t>RU-UD</t>
  </si>
  <si>
    <t>Udmurtiya</t>
  </si>
  <si>
    <t>RU-ULY</t>
  </si>
  <si>
    <t>Ul’yanovskaya Oblast’</t>
  </si>
  <si>
    <t>RU-VLA</t>
  </si>
  <si>
    <t>Vladimirskaya Oblast’</t>
  </si>
  <si>
    <t>RU-VGG</t>
  </si>
  <si>
    <t>Volgogradskaya Oblast’</t>
  </si>
  <si>
    <t>RU-VLG</t>
  </si>
  <si>
    <t>Vologodskaya Oblast’</t>
  </si>
  <si>
    <t>RU-VOR</t>
  </si>
  <si>
    <t>Voronezhskaya Oblast’</t>
  </si>
  <si>
    <t>RU-YAN</t>
  </si>
  <si>
    <t>Yamalo-Nenetskiy Avtonomnyy Okrug</t>
  </si>
  <si>
    <t>RU-YAR</t>
  </si>
  <si>
    <t>Yaroslavskaya Oblast’</t>
  </si>
  <si>
    <t>RU-YEV</t>
  </si>
  <si>
    <t>Yevreyskaya Avtonomnaya Oblast’</t>
  </si>
  <si>
    <t>RU-ZAB</t>
  </si>
  <si>
    <t>Zabaykal’skiy Kray</t>
  </si>
  <si>
    <t>RW-02</t>
  </si>
  <si>
    <t>Eastern Province</t>
  </si>
  <si>
    <t>RW-01</t>
  </si>
  <si>
    <t>Kigali</t>
  </si>
  <si>
    <t>RW-03</t>
  </si>
  <si>
    <t>Northern Province</t>
  </si>
  <si>
    <t>RW-05</t>
  </si>
  <si>
    <t>Southern Province</t>
  </si>
  <si>
    <t>RW-04</t>
  </si>
  <si>
    <t>Western Province</t>
  </si>
  <si>
    <t>SH-AC</t>
  </si>
  <si>
    <t>Ascension</t>
  </si>
  <si>
    <t>administrative area</t>
  </si>
  <si>
    <t>SH-HL</t>
  </si>
  <si>
    <t>Saint Helena</t>
  </si>
  <si>
    <t>SH-TA</t>
  </si>
  <si>
    <t>Tristan da Cunha</t>
  </si>
  <si>
    <t>KN-N</t>
  </si>
  <si>
    <t>Nevis</t>
  </si>
  <si>
    <t>KN-04</t>
  </si>
  <si>
    <t xml:space="preserve">     Saint George Gingerland</t>
  </si>
  <si>
    <t>KN-05</t>
  </si>
  <si>
    <t xml:space="preserve">     Saint James Windward</t>
  </si>
  <si>
    <t>KN-07</t>
  </si>
  <si>
    <t xml:space="preserve">     Saint John Figtree</t>
  </si>
  <si>
    <t>KN-10</t>
  </si>
  <si>
    <t xml:space="preserve">     Saint Paul Charlestown</t>
  </si>
  <si>
    <t>KN-12</t>
  </si>
  <si>
    <t xml:space="preserve">     Saint Thomas Lowland</t>
  </si>
  <si>
    <t>KN-K</t>
  </si>
  <si>
    <t>Saint Kitts</t>
  </si>
  <si>
    <t>KN-01</t>
  </si>
  <si>
    <t xml:space="preserve">     Christ Church Nichola Town</t>
  </si>
  <si>
    <t>KN-02</t>
  </si>
  <si>
    <t xml:space="preserve">     Saint Anne Sandy Point</t>
  </si>
  <si>
    <t>KN-03</t>
  </si>
  <si>
    <t xml:space="preserve">     Saint George Basseterre</t>
  </si>
  <si>
    <t>KN-06</t>
  </si>
  <si>
    <t xml:space="preserve">     Saint John Capesterre</t>
  </si>
  <si>
    <t>KN-08</t>
  </si>
  <si>
    <t xml:space="preserve">     Saint Mary Cayon</t>
  </si>
  <si>
    <t>KN-09</t>
  </si>
  <si>
    <t xml:space="preserve">     Saint Paul Capesterre</t>
  </si>
  <si>
    <t>KN-11</t>
  </si>
  <si>
    <t xml:space="preserve">     Saint Peter Basseterre</t>
  </si>
  <si>
    <t>KN-13</t>
  </si>
  <si>
    <t xml:space="preserve">     Saint Thomas Middle Island</t>
  </si>
  <si>
    <t>KN-15</t>
  </si>
  <si>
    <t xml:space="preserve">     Trinity Palmetto Point</t>
  </si>
  <si>
    <t>LC-01</t>
  </si>
  <si>
    <t>Anse-la-Raye</t>
  </si>
  <si>
    <t>LC-12</t>
  </si>
  <si>
    <t>Canaries</t>
  </si>
  <si>
    <t>LC-02</t>
  </si>
  <si>
    <t>Castries</t>
  </si>
  <si>
    <t>LC-03</t>
  </si>
  <si>
    <t>Choiseul</t>
  </si>
  <si>
    <t>LC-05</t>
  </si>
  <si>
    <t>Dennery</t>
  </si>
  <si>
    <t>LC-06</t>
  </si>
  <si>
    <t>Gros-Islet</t>
  </si>
  <si>
    <t>LC-07</t>
  </si>
  <si>
    <t>Laborie</t>
  </si>
  <si>
    <t>LC-08</t>
  </si>
  <si>
    <t>Micoud</t>
  </si>
  <si>
    <t>LC-10</t>
  </si>
  <si>
    <t>Soufrière</t>
  </si>
  <si>
    <t>LC-11</t>
  </si>
  <si>
    <t>Vieux-Fort</t>
  </si>
  <si>
    <t>VC-01</t>
  </si>
  <si>
    <t>Charlotte</t>
  </si>
  <si>
    <t>VC-06</t>
  </si>
  <si>
    <t>Grenadines</t>
  </si>
  <si>
    <t>VC-02</t>
  </si>
  <si>
    <t>VC-03</t>
  </si>
  <si>
    <t>VC-04</t>
  </si>
  <si>
    <t>VC-05</t>
  </si>
  <si>
    <t>WS-AA</t>
  </si>
  <si>
    <t>A‘ana</t>
  </si>
  <si>
    <t>WS-AL</t>
  </si>
  <si>
    <t>Aiga-i-le-Tai</t>
  </si>
  <si>
    <t>WS-AT</t>
  </si>
  <si>
    <t>Atua</t>
  </si>
  <si>
    <t>WS-FA</t>
  </si>
  <si>
    <t>Fa‘asaleleaga</t>
  </si>
  <si>
    <t>WS-GE</t>
  </si>
  <si>
    <t>Gaga‘emauga</t>
  </si>
  <si>
    <t>WS-GI</t>
  </si>
  <si>
    <t>Gagaifomauga</t>
  </si>
  <si>
    <t>WS-PA</t>
  </si>
  <si>
    <t>Palauli</t>
  </si>
  <si>
    <t>WS-SA</t>
  </si>
  <si>
    <t>Satupa‘itea</t>
  </si>
  <si>
    <t>WS-TU</t>
  </si>
  <si>
    <t>Tuamasaga</t>
  </si>
  <si>
    <t>WS-VF</t>
  </si>
  <si>
    <t>Va‘a-o-Fonoti</t>
  </si>
  <si>
    <t>WS-VS</t>
  </si>
  <si>
    <t>Vaisigano</t>
  </si>
  <si>
    <t>SM-01</t>
  </si>
  <si>
    <t>Acquaviva</t>
  </si>
  <si>
    <t>SM-06</t>
  </si>
  <si>
    <t>Borgo Maggiore</t>
  </si>
  <si>
    <t>SM-02</t>
  </si>
  <si>
    <t>Chiesanuova</t>
  </si>
  <si>
    <t>SM-03</t>
  </si>
  <si>
    <t>Domagnano</t>
  </si>
  <si>
    <t>SM-04</t>
  </si>
  <si>
    <t>Faetano</t>
  </si>
  <si>
    <t>SM-05</t>
  </si>
  <si>
    <t>Fiorentino</t>
  </si>
  <si>
    <t>SM-08</t>
  </si>
  <si>
    <t>Montegiardino</t>
  </si>
  <si>
    <t>SM-07</t>
  </si>
  <si>
    <t>San Marino Città</t>
  </si>
  <si>
    <t>SM-09</t>
  </si>
  <si>
    <t>Serravalle</t>
  </si>
  <si>
    <t>ST-01</t>
  </si>
  <si>
    <t>Água Grande</t>
  </si>
  <si>
    <t>ST-02</t>
  </si>
  <si>
    <t>Cantagalo</t>
  </si>
  <si>
    <t>ST-03</t>
  </si>
  <si>
    <t>Caué</t>
  </si>
  <si>
    <t>ST-04</t>
  </si>
  <si>
    <t>Lembá</t>
  </si>
  <si>
    <t>ST-05</t>
  </si>
  <si>
    <t>Lobata</t>
  </si>
  <si>
    <t>ST-06</t>
  </si>
  <si>
    <t>Mé-Zóchi</t>
  </si>
  <si>
    <t>ST-P</t>
  </si>
  <si>
    <t>Príncipe</t>
  </si>
  <si>
    <t>SA-11</t>
  </si>
  <si>
    <t>Al Bāḩah</t>
  </si>
  <si>
    <t>SA-08</t>
  </si>
  <si>
    <t>Al Ḩudūd ash Shamālīyah</t>
  </si>
  <si>
    <t>SA-12</t>
  </si>
  <si>
    <t>Al Jawf</t>
  </si>
  <si>
    <t>SA-03</t>
  </si>
  <si>
    <t>Al Madīnah al Munawwarah</t>
  </si>
  <si>
    <t>SA-05</t>
  </si>
  <si>
    <t>Al Qaşīm</t>
  </si>
  <si>
    <t>SA-01</t>
  </si>
  <si>
    <t>Ar Riyāḑ</t>
  </si>
  <si>
    <t>SA-04</t>
  </si>
  <si>
    <t>SA-14</t>
  </si>
  <si>
    <t>‘Asīr</t>
  </si>
  <si>
    <t>SA-06</t>
  </si>
  <si>
    <t>Ḩā’il</t>
  </si>
  <si>
    <t>SA-09</t>
  </si>
  <si>
    <t>Jāzān</t>
  </si>
  <si>
    <t>SA-02</t>
  </si>
  <si>
    <t>Makkah al Mukarramah</t>
  </si>
  <si>
    <t>SA-10</t>
  </si>
  <si>
    <t>Najrān</t>
  </si>
  <si>
    <t>SA-07</t>
  </si>
  <si>
    <t>Tabūk</t>
  </si>
  <si>
    <t>SN-DK</t>
  </si>
  <si>
    <t>Dakar</t>
  </si>
  <si>
    <t>SN-DB</t>
  </si>
  <si>
    <t>Diourbel</t>
  </si>
  <si>
    <t>SN-FK</t>
  </si>
  <si>
    <t>Fatick</t>
  </si>
  <si>
    <t>SN-KA</t>
  </si>
  <si>
    <t>Kaffrine</t>
  </si>
  <si>
    <t>SN-KL</t>
  </si>
  <si>
    <t>Kaolack</t>
  </si>
  <si>
    <t>SN-KE</t>
  </si>
  <si>
    <t>Kédougou</t>
  </si>
  <si>
    <t>SN-KD</t>
  </si>
  <si>
    <t>Kolda</t>
  </si>
  <si>
    <t>SN-LG</t>
  </si>
  <si>
    <t>Louga</t>
  </si>
  <si>
    <t>SN-MT</t>
  </si>
  <si>
    <t>Matam</t>
  </si>
  <si>
    <t>SN-SL</t>
  </si>
  <si>
    <t>Saint-Louis</t>
  </si>
  <si>
    <t>SN-SE</t>
  </si>
  <si>
    <t>Sédhiou</t>
  </si>
  <si>
    <t>SN-TC</t>
  </si>
  <si>
    <t>Tambacounda</t>
  </si>
  <si>
    <t>SN-TH</t>
  </si>
  <si>
    <t>Thiès</t>
  </si>
  <si>
    <t>SN-ZG</t>
  </si>
  <si>
    <t>Ziguinchor</t>
  </si>
  <si>
    <t>RS-30</t>
  </si>
  <si>
    <t>Ada</t>
  </si>
  <si>
    <t>RS-31</t>
  </si>
  <si>
    <t>Aleksandrovac</t>
  </si>
  <si>
    <t>RS-32</t>
  </si>
  <si>
    <t>Aleksinac</t>
  </si>
  <si>
    <t>RS-33</t>
  </si>
  <si>
    <t>Alibunar</t>
  </si>
  <si>
    <t>RS-34</t>
  </si>
  <si>
    <t>Apatin</t>
  </si>
  <si>
    <t>RS-35</t>
  </si>
  <si>
    <t>Aranđelovac</t>
  </si>
  <si>
    <t>RS-36</t>
  </si>
  <si>
    <t>Arilje</t>
  </si>
  <si>
    <t>RS-37</t>
  </si>
  <si>
    <t>Babušnica</t>
  </si>
  <si>
    <t>RS-38</t>
  </si>
  <si>
    <t>Bač</t>
  </si>
  <si>
    <t>RS-39</t>
  </si>
  <si>
    <t>Bačka Palanka</t>
  </si>
  <si>
    <t>RS-40</t>
  </si>
  <si>
    <t>Bačka Topola</t>
  </si>
  <si>
    <t>RS-41</t>
  </si>
  <si>
    <t>Bački Petrovac</t>
  </si>
  <si>
    <t>RS-42</t>
  </si>
  <si>
    <t>Bajina Bašta</t>
  </si>
  <si>
    <t>RS-43</t>
  </si>
  <si>
    <t>Batočina</t>
  </si>
  <si>
    <t>RS-44</t>
  </si>
  <si>
    <t>Bečej</t>
  </si>
  <si>
    <t>RS-45</t>
  </si>
  <si>
    <t>Bela Crkva</t>
  </si>
  <si>
    <t>RS-46</t>
  </si>
  <si>
    <t>Bela Palanka</t>
  </si>
  <si>
    <t>RS-47</t>
  </si>
  <si>
    <t xml:space="preserve">Beočin </t>
  </si>
  <si>
    <t>RS-00</t>
  </si>
  <si>
    <t>Beograd</t>
  </si>
  <si>
    <t>RS-48</t>
  </si>
  <si>
    <t>Blace</t>
  </si>
  <si>
    <t>RS-49</t>
  </si>
  <si>
    <t>Bogatić</t>
  </si>
  <si>
    <t>RS-50</t>
  </si>
  <si>
    <t>Bojnik</t>
  </si>
  <si>
    <t>RS-51</t>
  </si>
  <si>
    <t>Boljevac</t>
  </si>
  <si>
    <t>RS-52</t>
  </si>
  <si>
    <t>Bor</t>
  </si>
  <si>
    <t>RS-14</t>
  </si>
  <si>
    <t>Borski Okrug</t>
  </si>
  <si>
    <t>RS-53</t>
  </si>
  <si>
    <t>Bosilegrad</t>
  </si>
  <si>
    <t>RS-11</t>
  </si>
  <si>
    <t>Braničevski Okrug</t>
  </si>
  <si>
    <t>RS-54</t>
  </si>
  <si>
    <t>Brus</t>
  </si>
  <si>
    <t>RS-55</t>
  </si>
  <si>
    <t>Bujanovac</t>
  </si>
  <si>
    <t>RS-56</t>
  </si>
  <si>
    <t>Čačak</t>
  </si>
  <si>
    <t>RS-57</t>
  </si>
  <si>
    <t>Čajetina</t>
  </si>
  <si>
    <t>RS-58</t>
  </si>
  <si>
    <t>Ćićevac</t>
  </si>
  <si>
    <t>RS-59</t>
  </si>
  <si>
    <t>Čoka</t>
  </si>
  <si>
    <t>RS-60</t>
  </si>
  <si>
    <t>Crna Trava</t>
  </si>
  <si>
    <t>RS-61</t>
  </si>
  <si>
    <t>Ćuprija</t>
  </si>
  <si>
    <t>RS-62</t>
  </si>
  <si>
    <t>Despotovac</t>
  </si>
  <si>
    <t>RS-63</t>
  </si>
  <si>
    <t>Dimitrovgrad</t>
  </si>
  <si>
    <t>RS-64</t>
  </si>
  <si>
    <t>Doljevac</t>
  </si>
  <si>
    <t>RS-65</t>
  </si>
  <si>
    <t>Gadžin Han</t>
  </si>
  <si>
    <t>RS-66</t>
  </si>
  <si>
    <t>Golubac</t>
  </si>
  <si>
    <t>RS-67</t>
  </si>
  <si>
    <t>Gornji Milanovac</t>
  </si>
  <si>
    <t>RS-68</t>
  </si>
  <si>
    <t>Inđija</t>
  </si>
  <si>
    <t>RS-69</t>
  </si>
  <si>
    <t>Irig</t>
  </si>
  <si>
    <t>RS-70</t>
  </si>
  <si>
    <t>Ivanjica</t>
  </si>
  <si>
    <t>RS-23</t>
  </si>
  <si>
    <t>Jablanički Okrug</t>
  </si>
  <si>
    <t>RS-71</t>
  </si>
  <si>
    <t>Jagodina</t>
  </si>
  <si>
    <t>RS-72</t>
  </si>
  <si>
    <t>Kanjiža</t>
  </si>
  <si>
    <t>RS-73</t>
  </si>
  <si>
    <t>Kikinda</t>
  </si>
  <si>
    <t>RS-74</t>
  </si>
  <si>
    <t>Kladovo</t>
  </si>
  <si>
    <t>RS-75</t>
  </si>
  <si>
    <t>Knić</t>
  </si>
  <si>
    <t>RS-76</t>
  </si>
  <si>
    <t>Knjaževac</t>
  </si>
  <si>
    <t>RS-77</t>
  </si>
  <si>
    <t>Koceljeva</t>
  </si>
  <si>
    <t>RS-09</t>
  </si>
  <si>
    <t>Kolubarski Okrug</t>
  </si>
  <si>
    <t>RS-78</t>
  </si>
  <si>
    <t>Kosjerić</t>
  </si>
  <si>
    <t>RS-79</t>
  </si>
  <si>
    <t>Kovačica</t>
  </si>
  <si>
    <t>RS-80</t>
  </si>
  <si>
    <t>Kovin</t>
  </si>
  <si>
    <t>RS-81</t>
  </si>
  <si>
    <t>Kragujevac</t>
  </si>
  <si>
    <t>RS-82</t>
  </si>
  <si>
    <t>Kraljevo</t>
  </si>
  <si>
    <t>RS-83</t>
  </si>
  <si>
    <t>Krupanj</t>
  </si>
  <si>
    <t>RS-84</t>
  </si>
  <si>
    <t>Kruševac</t>
  </si>
  <si>
    <t>RS-85</t>
  </si>
  <si>
    <t>Kučevo</t>
  </si>
  <si>
    <t>RS-86</t>
  </si>
  <si>
    <t>Kula</t>
  </si>
  <si>
    <t>RS-87</t>
  </si>
  <si>
    <t>Kuršumlija</t>
  </si>
  <si>
    <t>RS-88</t>
  </si>
  <si>
    <t>Lajkovac</t>
  </si>
  <si>
    <t>RS-89</t>
  </si>
  <si>
    <t>Lapovo</t>
  </si>
  <si>
    <t>RS-90</t>
  </si>
  <si>
    <t>Lebane</t>
  </si>
  <si>
    <t>RS-91</t>
  </si>
  <si>
    <t>Leskovac</t>
  </si>
  <si>
    <t>RS-92</t>
  </si>
  <si>
    <t>Ljig</t>
  </si>
  <si>
    <t>RS-93</t>
  </si>
  <si>
    <t>Ljubovija</t>
  </si>
  <si>
    <t>RS-94</t>
  </si>
  <si>
    <t>Loznica</t>
  </si>
  <si>
    <t>RS-95</t>
  </si>
  <si>
    <t>Lučani</t>
  </si>
  <si>
    <t>RS-08</t>
  </si>
  <si>
    <t>Mačvanski Okrug</t>
  </si>
  <si>
    <t>RS-96</t>
  </si>
  <si>
    <t>Majdanpek</t>
  </si>
  <si>
    <t>RS-97</t>
  </si>
  <si>
    <t>Mali Iđoš</t>
  </si>
  <si>
    <t>RS-98</t>
  </si>
  <si>
    <t>Mali Zvornik</t>
  </si>
  <si>
    <t>RS-99</t>
  </si>
  <si>
    <t>Malo Crniće</t>
  </si>
  <si>
    <t>RS-100</t>
  </si>
  <si>
    <t>Medveđa</t>
  </si>
  <si>
    <t>RS-101</t>
  </si>
  <si>
    <t>Merošina</t>
  </si>
  <si>
    <t>RS-102</t>
  </si>
  <si>
    <t>Mionica</t>
  </si>
  <si>
    <t>RS-17</t>
  </si>
  <si>
    <t>Moravički Okrug</t>
  </si>
  <si>
    <t>RS-103</t>
  </si>
  <si>
    <t>Negotin</t>
  </si>
  <si>
    <t>RS-104</t>
  </si>
  <si>
    <t>Niš</t>
  </si>
  <si>
    <t>RS-20</t>
  </si>
  <si>
    <t>Nišavski Okrug</t>
  </si>
  <si>
    <t>RS-105</t>
  </si>
  <si>
    <t>Nova Crnja</t>
  </si>
  <si>
    <t>RS-106</t>
  </si>
  <si>
    <t>Nova Varoš</t>
  </si>
  <si>
    <t>RS-107</t>
  </si>
  <si>
    <t>Novi Bečej</t>
  </si>
  <si>
    <t>RS-108</t>
  </si>
  <si>
    <t>Novi Kneževac</t>
  </si>
  <si>
    <t>RS-109</t>
  </si>
  <si>
    <t>Novi Pazar</t>
  </si>
  <si>
    <t>RS-110</t>
  </si>
  <si>
    <t>Novi Sad</t>
  </si>
  <si>
    <t>RS-111</t>
  </si>
  <si>
    <t>Odžaci</t>
  </si>
  <si>
    <t>RS-112</t>
  </si>
  <si>
    <t>Opovo</t>
  </si>
  <si>
    <t>RS-113</t>
  </si>
  <si>
    <t>Osečina</t>
  </si>
  <si>
    <t>RS-114</t>
  </si>
  <si>
    <t>Pančevo</t>
  </si>
  <si>
    <t>RS-115</t>
  </si>
  <si>
    <t>Paraćin</t>
  </si>
  <si>
    <t>RS-24</t>
  </si>
  <si>
    <t>Pčinjski Okrug</t>
  </si>
  <si>
    <t>RS-116</t>
  </si>
  <si>
    <t>Pećinci</t>
  </si>
  <si>
    <t>RS-117</t>
  </si>
  <si>
    <t>Petrovac na Mlavi</t>
  </si>
  <si>
    <t>RS-118</t>
  </si>
  <si>
    <t>Pirot</t>
  </si>
  <si>
    <t>RS-22</t>
  </si>
  <si>
    <t>Pirotski Okrug</t>
  </si>
  <si>
    <t>RS-119</t>
  </si>
  <si>
    <t>Plandište</t>
  </si>
  <si>
    <t>RS-10</t>
  </si>
  <si>
    <t>Podunavski Okrug</t>
  </si>
  <si>
    <t>RS-13</t>
  </si>
  <si>
    <t>Pomoravski Okrug</t>
  </si>
  <si>
    <t>RS-120</t>
  </si>
  <si>
    <t>Požarevac</t>
  </si>
  <si>
    <t>RS-121</t>
  </si>
  <si>
    <t>Požega</t>
  </si>
  <si>
    <t>RS-122</t>
  </si>
  <si>
    <t>Preševo</t>
  </si>
  <si>
    <t>RS-123</t>
  </si>
  <si>
    <t>Priboj</t>
  </si>
  <si>
    <t>RS-124</t>
  </si>
  <si>
    <t>Prijepolje</t>
  </si>
  <si>
    <t>RS-125</t>
  </si>
  <si>
    <t>Prokuplje</t>
  </si>
  <si>
    <t>RS-126</t>
  </si>
  <si>
    <t>Rača</t>
  </si>
  <si>
    <t>RS-19</t>
  </si>
  <si>
    <t>Rasinski Okrug</t>
  </si>
  <si>
    <t>RS-127</t>
  </si>
  <si>
    <t>Raška</t>
  </si>
  <si>
    <t>RS-18</t>
  </si>
  <si>
    <t>Raški Okrug</t>
  </si>
  <si>
    <t>RS-128</t>
  </si>
  <si>
    <t>Ražanj</t>
  </si>
  <si>
    <t>RS-129</t>
  </si>
  <si>
    <t>Rekovac</t>
  </si>
  <si>
    <t>RS-130</t>
  </si>
  <si>
    <t>Ruma</t>
  </si>
  <si>
    <t>RS-131</t>
  </si>
  <si>
    <t>Šabac</t>
  </si>
  <si>
    <t>RS-132</t>
  </si>
  <si>
    <t>Sečanj</t>
  </si>
  <si>
    <t>RS-133</t>
  </si>
  <si>
    <t>Senta</t>
  </si>
  <si>
    <t>RS-134</t>
  </si>
  <si>
    <t>Šid</t>
  </si>
  <si>
    <t>RS-135</t>
  </si>
  <si>
    <t>Sjenica</t>
  </si>
  <si>
    <t>RS-136</t>
  </si>
  <si>
    <t>Smederevo</t>
  </si>
  <si>
    <t>RS-137</t>
  </si>
  <si>
    <t>Smederevska Palanka</t>
  </si>
  <si>
    <t>RS-138</t>
  </si>
  <si>
    <t>Sokobanja</t>
  </si>
  <si>
    <t>RS-139</t>
  </si>
  <si>
    <t>Sombor</t>
  </si>
  <si>
    <t>RS-140</t>
  </si>
  <si>
    <t>Srbobran</t>
  </si>
  <si>
    <t>RS-141</t>
  </si>
  <si>
    <t>Sremska Mitrovica</t>
  </si>
  <si>
    <t>RS-142</t>
  </si>
  <si>
    <t>Sremski Karlovci</t>
  </si>
  <si>
    <t>RS-143</t>
  </si>
  <si>
    <t>Stara Pazova</t>
  </si>
  <si>
    <t>RS-144</t>
  </si>
  <si>
    <t>Subotica</t>
  </si>
  <si>
    <t>RS-12</t>
  </si>
  <si>
    <t>Šumadijski Okrug</t>
  </si>
  <si>
    <t>RS-145</t>
  </si>
  <si>
    <t>Surdulica</t>
  </si>
  <si>
    <t>RS-146</t>
  </si>
  <si>
    <t>Svilajnac</t>
  </si>
  <si>
    <t>RS-147</t>
  </si>
  <si>
    <t>Svrljig</t>
  </si>
  <si>
    <t>RS-148</t>
  </si>
  <si>
    <t>Temerin</t>
  </si>
  <si>
    <t>RS-149</t>
  </si>
  <si>
    <t>Titel</t>
  </si>
  <si>
    <t>RS-21</t>
  </si>
  <si>
    <t>Toplički Okrug</t>
  </si>
  <si>
    <t>RS-150</t>
  </si>
  <si>
    <t>Topola</t>
  </si>
  <si>
    <t>RS-151</t>
  </si>
  <si>
    <t>Trgovište</t>
  </si>
  <si>
    <t>RS-152</t>
  </si>
  <si>
    <t>Trstenik</t>
  </si>
  <si>
    <t>RS-153</t>
  </si>
  <si>
    <t>Tutin</t>
  </si>
  <si>
    <t>RS-154</t>
  </si>
  <si>
    <t>Ub</t>
  </si>
  <si>
    <t>RS-155</t>
  </si>
  <si>
    <t>Užice</t>
  </si>
  <si>
    <t>RS-156</t>
  </si>
  <si>
    <t>Valjevo</t>
  </si>
  <si>
    <t>RS-157</t>
  </si>
  <si>
    <t>Varvarin</t>
  </si>
  <si>
    <t>RS-158</t>
  </si>
  <si>
    <t>Velika Plana</t>
  </si>
  <si>
    <t>RS-159</t>
  </si>
  <si>
    <t>Veliko Gradište</t>
  </si>
  <si>
    <t>RS-160</t>
  </si>
  <si>
    <t>Vladičin Han</t>
  </si>
  <si>
    <t>RS-161</t>
  </si>
  <si>
    <t>Vladimirci</t>
  </si>
  <si>
    <t>RS-162</t>
  </si>
  <si>
    <t>Vlasotince</t>
  </si>
  <si>
    <t>RS-VO</t>
  </si>
  <si>
    <t>Vojvodina</t>
  </si>
  <si>
    <t>RS-06</t>
  </si>
  <si>
    <t xml:space="preserve">     Južno Bački Okrug</t>
  </si>
  <si>
    <t>RS-04</t>
  </si>
  <si>
    <t xml:space="preserve">     Južno Banatski Okrug</t>
  </si>
  <si>
    <t>RS-01</t>
  </si>
  <si>
    <t xml:space="preserve">     Severno Bački Okrug</t>
  </si>
  <si>
    <t>RS-03</t>
  </si>
  <si>
    <t xml:space="preserve">     Severno Banatski Okrug</t>
  </si>
  <si>
    <t>RS-02</t>
  </si>
  <si>
    <t xml:space="preserve">     Srednje Banatski Okrug</t>
  </si>
  <si>
    <t>RS-07</t>
  </si>
  <si>
    <t xml:space="preserve">     Sremski Okrug</t>
  </si>
  <si>
    <t>RS-05</t>
  </si>
  <si>
    <t xml:space="preserve">     Zapadno Bački Okrug</t>
  </si>
  <si>
    <t>RS-163</t>
  </si>
  <si>
    <t>Vranje</t>
  </si>
  <si>
    <t>RS-164</t>
  </si>
  <si>
    <t>Vrbas</t>
  </si>
  <si>
    <t>RS-165</t>
  </si>
  <si>
    <t>Vrnjačka Banja</t>
  </si>
  <si>
    <t>RS-166</t>
  </si>
  <si>
    <t>Vršac</t>
  </si>
  <si>
    <t>RS-167</t>
  </si>
  <si>
    <t>Žabalj</t>
  </si>
  <si>
    <t>RS-168</t>
  </si>
  <si>
    <t>Žabari</t>
  </si>
  <si>
    <t>RS-169</t>
  </si>
  <si>
    <t>Žagubica</t>
  </si>
  <si>
    <t>RS-170</t>
  </si>
  <si>
    <t>Zaječar</t>
  </si>
  <si>
    <t>RS-15</t>
  </si>
  <si>
    <t>Zaječarski Okrug</t>
  </si>
  <si>
    <t>RS-171</t>
  </si>
  <si>
    <t>Žitište</t>
  </si>
  <si>
    <t>RS-172</t>
  </si>
  <si>
    <t>Žitorađa</t>
  </si>
  <si>
    <t>RS-16</t>
  </si>
  <si>
    <t>Zlatiborski Okrug</t>
  </si>
  <si>
    <t>RS-173</t>
  </si>
  <si>
    <t>Zrenjanin</t>
  </si>
  <si>
    <t>SC-01</t>
  </si>
  <si>
    <t>Anse aux Pins</t>
  </si>
  <si>
    <t>SC-02</t>
  </si>
  <si>
    <t>Anse Boileau</t>
  </si>
  <si>
    <t>SC-03</t>
  </si>
  <si>
    <t>Anse Etoile</t>
  </si>
  <si>
    <t>SC-05</t>
  </si>
  <si>
    <t>Anse Royale</t>
  </si>
  <si>
    <t>SC-04</t>
  </si>
  <si>
    <t>Au Cap</t>
  </si>
  <si>
    <t>SC-06</t>
  </si>
  <si>
    <t>Baie Lazare</t>
  </si>
  <si>
    <t>SC-07</t>
  </si>
  <si>
    <t>Baie Sainte Anne</t>
  </si>
  <si>
    <t>SC-08</t>
  </si>
  <si>
    <t>Beau Vallon</t>
  </si>
  <si>
    <t>SC-09</t>
  </si>
  <si>
    <t>Bel Air</t>
  </si>
  <si>
    <t>SC-10</t>
  </si>
  <si>
    <t>Bel Ombre</t>
  </si>
  <si>
    <t>SC-11</t>
  </si>
  <si>
    <t>Cascade</t>
  </si>
  <si>
    <t>SC-16</t>
  </si>
  <si>
    <t>English River</t>
  </si>
  <si>
    <t>SC-12</t>
  </si>
  <si>
    <t>Glacis</t>
  </si>
  <si>
    <t>SC-13</t>
  </si>
  <si>
    <t>Grand Anse Mahe</t>
  </si>
  <si>
    <t>SC-14</t>
  </si>
  <si>
    <t>Grand Anse Praslin</t>
  </si>
  <si>
    <t>SC-15</t>
  </si>
  <si>
    <t>SC-24</t>
  </si>
  <si>
    <t>Les Mamelles</t>
  </si>
  <si>
    <t>SC-17</t>
  </si>
  <si>
    <t>Mont Buxton</t>
  </si>
  <si>
    <t>SC-18</t>
  </si>
  <si>
    <t>Mont Fleuri</t>
  </si>
  <si>
    <t>SC-19</t>
  </si>
  <si>
    <t>Plaisance</t>
  </si>
  <si>
    <t>SC-20</t>
  </si>
  <si>
    <t>Pointe Larue</t>
  </si>
  <si>
    <t>SC-21</t>
  </si>
  <si>
    <t>Port Glaud</t>
  </si>
  <si>
    <t>SC-25</t>
  </si>
  <si>
    <t>Roche Caiman</t>
  </si>
  <si>
    <t>SC-22</t>
  </si>
  <si>
    <t>Saint Louis</t>
  </si>
  <si>
    <t>SC-23</t>
  </si>
  <si>
    <t>Takamaka</t>
  </si>
  <si>
    <t>SL-E</t>
  </si>
  <si>
    <t>SL-N</t>
  </si>
  <si>
    <t>SL-NW</t>
  </si>
  <si>
    <t>North Western</t>
  </si>
  <si>
    <t>SL-S</t>
  </si>
  <si>
    <t>SL-W</t>
  </si>
  <si>
    <t>Western Area</t>
  </si>
  <si>
    <t>SG-01</t>
  </si>
  <si>
    <t>Central Singapore</t>
  </si>
  <si>
    <t>SG-02</t>
  </si>
  <si>
    <t>SG-03</t>
  </si>
  <si>
    <t>SG-04</t>
  </si>
  <si>
    <t>SG-05</t>
  </si>
  <si>
    <t>South West</t>
  </si>
  <si>
    <t>SK-BC</t>
  </si>
  <si>
    <t>SK-BL</t>
  </si>
  <si>
    <t>SK-KI</t>
  </si>
  <si>
    <t>SK-NI</t>
  </si>
  <si>
    <t>SK-PV</t>
  </si>
  <si>
    <t>SK-TC</t>
  </si>
  <si>
    <t>SK-TA</t>
  </si>
  <si>
    <t>SK-ZI</t>
  </si>
  <si>
    <t>SI-001</t>
  </si>
  <si>
    <t>Ajdovščina</t>
  </si>
  <si>
    <t>SI-213</t>
  </si>
  <si>
    <t>Ankaran</t>
  </si>
  <si>
    <t>SI-195</t>
  </si>
  <si>
    <t>Apače</t>
  </si>
  <si>
    <t>SI-002</t>
  </si>
  <si>
    <t>Beltinci</t>
  </si>
  <si>
    <t>SI-148</t>
  </si>
  <si>
    <t>Benedikt</t>
  </si>
  <si>
    <t>SI-149</t>
  </si>
  <si>
    <t>Bistrica ob Sotli</t>
  </si>
  <si>
    <t>SI-003</t>
  </si>
  <si>
    <t>Bled</t>
  </si>
  <si>
    <t>SI-150</t>
  </si>
  <si>
    <t>Bloke</t>
  </si>
  <si>
    <t>SI-004</t>
  </si>
  <si>
    <t>Bohinj</t>
  </si>
  <si>
    <t>SI-005</t>
  </si>
  <si>
    <t>Borovnica</t>
  </si>
  <si>
    <t>SI-006</t>
  </si>
  <si>
    <t>Bovec</t>
  </si>
  <si>
    <t>SI-151</t>
  </si>
  <si>
    <t>Braslovče</t>
  </si>
  <si>
    <t>SI-007</t>
  </si>
  <si>
    <t>Brda</t>
  </si>
  <si>
    <t>SI-009</t>
  </si>
  <si>
    <t>Brežice</t>
  </si>
  <si>
    <t>SI-008</t>
  </si>
  <si>
    <t>Brezovica</t>
  </si>
  <si>
    <t>SI-152</t>
  </si>
  <si>
    <t>Cankova</t>
  </si>
  <si>
    <t>SI-011</t>
  </si>
  <si>
    <t>Celje</t>
  </si>
  <si>
    <t>SI-012</t>
  </si>
  <si>
    <t>Cerklje na Gorenjskem</t>
  </si>
  <si>
    <t>SI-013</t>
  </si>
  <si>
    <t>Cerknica</t>
  </si>
  <si>
    <t>SI-014</t>
  </si>
  <si>
    <t>Cerkno</t>
  </si>
  <si>
    <t>SI-153</t>
  </si>
  <si>
    <t>Cerkvenjak</t>
  </si>
  <si>
    <t>SI-196</t>
  </si>
  <si>
    <t>Cirkulane</t>
  </si>
  <si>
    <t>SI-015</t>
  </si>
  <si>
    <t>Črenšovci</t>
  </si>
  <si>
    <t>SI-016</t>
  </si>
  <si>
    <t>Črna na Koroškem</t>
  </si>
  <si>
    <t>SI-017</t>
  </si>
  <si>
    <t>Črnomelj</t>
  </si>
  <si>
    <t>SI-018</t>
  </si>
  <si>
    <t>Destrnik</t>
  </si>
  <si>
    <t>SI-019</t>
  </si>
  <si>
    <t>Divača</t>
  </si>
  <si>
    <t>SI-154</t>
  </si>
  <si>
    <t>Dobje</t>
  </si>
  <si>
    <t>SI-020</t>
  </si>
  <si>
    <t>Dobrepolje</t>
  </si>
  <si>
    <t>SI-155</t>
  </si>
  <si>
    <t>Dobrna</t>
  </si>
  <si>
    <t>SI-021</t>
  </si>
  <si>
    <t>Dobrova-Polhov Gradec</t>
  </si>
  <si>
    <t>SI-156</t>
  </si>
  <si>
    <t>Dobrovnik</t>
  </si>
  <si>
    <t>SI-157</t>
  </si>
  <si>
    <t>Dolenjske Toplice</t>
  </si>
  <si>
    <t>SI-022</t>
  </si>
  <si>
    <t>Dol pri Ljubljani</t>
  </si>
  <si>
    <t>SI-023</t>
  </si>
  <si>
    <t>Domžale</t>
  </si>
  <si>
    <t>SI-024</t>
  </si>
  <si>
    <t>Dornava</t>
  </si>
  <si>
    <t>SI-025</t>
  </si>
  <si>
    <t>Dravograd</t>
  </si>
  <si>
    <t>SI-026</t>
  </si>
  <si>
    <t>Duplek</t>
  </si>
  <si>
    <t>SI-027</t>
  </si>
  <si>
    <t>Gorenja Vas-Poljane</t>
  </si>
  <si>
    <t>SI-028</t>
  </si>
  <si>
    <t>Gorišnica</t>
  </si>
  <si>
    <t>SI-207</t>
  </si>
  <si>
    <t>Gorje</t>
  </si>
  <si>
    <t>SI-029</t>
  </si>
  <si>
    <t>Gornja Radgona</t>
  </si>
  <si>
    <t>SI-030</t>
  </si>
  <si>
    <t>Gornji Grad</t>
  </si>
  <si>
    <t>SI-031</t>
  </si>
  <si>
    <t>Gornji Petrovci</t>
  </si>
  <si>
    <t>SI-158</t>
  </si>
  <si>
    <t>Grad</t>
  </si>
  <si>
    <t>SI-032</t>
  </si>
  <si>
    <t>Grosuplje</t>
  </si>
  <si>
    <t>SI-159</t>
  </si>
  <si>
    <t>Hajdina</t>
  </si>
  <si>
    <t>SI-160</t>
  </si>
  <si>
    <t>Hoče-Slivnica</t>
  </si>
  <si>
    <t>SI-161</t>
  </si>
  <si>
    <t>Hodoš</t>
  </si>
  <si>
    <t>SI-162</t>
  </si>
  <si>
    <t>Horjul</t>
  </si>
  <si>
    <t>SI-034</t>
  </si>
  <si>
    <t>Hrastnik</t>
  </si>
  <si>
    <t>SI-035</t>
  </si>
  <si>
    <t>Hrpelje-Kozina</t>
  </si>
  <si>
    <t>SI-036</t>
  </si>
  <si>
    <t>Idrija</t>
  </si>
  <si>
    <t>SI-037</t>
  </si>
  <si>
    <t>Ig</t>
  </si>
  <si>
    <t>SI-038</t>
  </si>
  <si>
    <t>Ilirska Bistrica</t>
  </si>
  <si>
    <t>SI-039</t>
  </si>
  <si>
    <t>Ivančna Gorica</t>
  </si>
  <si>
    <t>SI-040</t>
  </si>
  <si>
    <t>Izola</t>
  </si>
  <si>
    <t>SI-041</t>
  </si>
  <si>
    <t>Jesenice</t>
  </si>
  <si>
    <t>SI-163</t>
  </si>
  <si>
    <t>Jezersko</t>
  </si>
  <si>
    <t>SI-042</t>
  </si>
  <si>
    <t>Juršinci</t>
  </si>
  <si>
    <t>SI-043</t>
  </si>
  <si>
    <t>Kamnik</t>
  </si>
  <si>
    <t>SI-044</t>
  </si>
  <si>
    <t>SI-045</t>
  </si>
  <si>
    <t>Kidričevo</t>
  </si>
  <si>
    <t>SI-046</t>
  </si>
  <si>
    <t>Kobarid</t>
  </si>
  <si>
    <t>SI-047</t>
  </si>
  <si>
    <t>Kobilje</t>
  </si>
  <si>
    <t>SI-048</t>
  </si>
  <si>
    <t>Kočevje</t>
  </si>
  <si>
    <t>SI-049</t>
  </si>
  <si>
    <t>Komen</t>
  </si>
  <si>
    <t>SI-164</t>
  </si>
  <si>
    <t>Komenda</t>
  </si>
  <si>
    <t>SI-050</t>
  </si>
  <si>
    <t>Koper</t>
  </si>
  <si>
    <t>urban municipality</t>
  </si>
  <si>
    <t>SI-197</t>
  </si>
  <si>
    <t>Kostanjevica na Krki</t>
  </si>
  <si>
    <t>SI-165</t>
  </si>
  <si>
    <t>Kostel</t>
  </si>
  <si>
    <t>SI-051</t>
  </si>
  <si>
    <t>Kozje</t>
  </si>
  <si>
    <t>SI-052</t>
  </si>
  <si>
    <t>Kranj</t>
  </si>
  <si>
    <t>SI-053</t>
  </si>
  <si>
    <t>Kranjska Gora</t>
  </si>
  <si>
    <t>SI-166</t>
  </si>
  <si>
    <t>Križevci</t>
  </si>
  <si>
    <t>SI-054</t>
  </si>
  <si>
    <t>Krško</t>
  </si>
  <si>
    <t>SI-055</t>
  </si>
  <si>
    <t>Kungota</t>
  </si>
  <si>
    <t>SI-056</t>
  </si>
  <si>
    <t>Kuzma</t>
  </si>
  <si>
    <t>SI-057</t>
  </si>
  <si>
    <t>Laško</t>
  </si>
  <si>
    <t>SI-058</t>
  </si>
  <si>
    <t>Lenart</t>
  </si>
  <si>
    <t>SI-059</t>
  </si>
  <si>
    <t>Lendava</t>
  </si>
  <si>
    <t>SI-060</t>
  </si>
  <si>
    <t>Litija</t>
  </si>
  <si>
    <t>SI-061</t>
  </si>
  <si>
    <t>Ljubljana</t>
  </si>
  <si>
    <t>SI-062</t>
  </si>
  <si>
    <t>Ljubno</t>
  </si>
  <si>
    <t>SI-063</t>
  </si>
  <si>
    <t>Ljutomer</t>
  </si>
  <si>
    <t>SI-064</t>
  </si>
  <si>
    <t>Logatec</t>
  </si>
  <si>
    <t>SI-208</t>
  </si>
  <si>
    <t>Log-Dragomer</t>
  </si>
  <si>
    <t>SI-065</t>
  </si>
  <si>
    <t>Loška Dolina</t>
  </si>
  <si>
    <t>SI-066</t>
  </si>
  <si>
    <t>Loški Potok</t>
  </si>
  <si>
    <t>SI-167</t>
  </si>
  <si>
    <t>Lovrenc na Pohorju</t>
  </si>
  <si>
    <t>SI-067</t>
  </si>
  <si>
    <t>Luče</t>
  </si>
  <si>
    <t>SI-068</t>
  </si>
  <si>
    <t>Lukovica</t>
  </si>
  <si>
    <t>SI-069</t>
  </si>
  <si>
    <t>Majšperk</t>
  </si>
  <si>
    <t>SI-198</t>
  </si>
  <si>
    <t>Makole</t>
  </si>
  <si>
    <t>SI-070</t>
  </si>
  <si>
    <t>Maribor</t>
  </si>
  <si>
    <t>SI-168</t>
  </si>
  <si>
    <t>Markovci</t>
  </si>
  <si>
    <t>SI-071</t>
  </si>
  <si>
    <t>Medvode</t>
  </si>
  <si>
    <t>SI-072</t>
  </si>
  <si>
    <t>Mengeš</t>
  </si>
  <si>
    <t>SI-073</t>
  </si>
  <si>
    <t>Metlika</t>
  </si>
  <si>
    <t>SI-074</t>
  </si>
  <si>
    <t>Mežica</t>
  </si>
  <si>
    <t>SI-169</t>
  </si>
  <si>
    <t>Miklavž na Dravskem Polju</t>
  </si>
  <si>
    <t>SI-075</t>
  </si>
  <si>
    <t>Miren-Kostanjevica</t>
  </si>
  <si>
    <t>SI-212</t>
  </si>
  <si>
    <t>Mirna</t>
  </si>
  <si>
    <t>SI-170</t>
  </si>
  <si>
    <t>Mirna Peč</t>
  </si>
  <si>
    <t>SI-076</t>
  </si>
  <si>
    <t>Mislinja</t>
  </si>
  <si>
    <t>SI-199</t>
  </si>
  <si>
    <t>Mokronog-Trebelno</t>
  </si>
  <si>
    <t>SI-077</t>
  </si>
  <si>
    <t>Moravče</t>
  </si>
  <si>
    <t>SI-078</t>
  </si>
  <si>
    <t>Moravske Toplice</t>
  </si>
  <si>
    <t>SI-079</t>
  </si>
  <si>
    <t>Mozirje</t>
  </si>
  <si>
    <t>SI-080</t>
  </si>
  <si>
    <t>Murska Sobota</t>
  </si>
  <si>
    <t>SI-081</t>
  </si>
  <si>
    <t>Muta</t>
  </si>
  <si>
    <t>SI-082</t>
  </si>
  <si>
    <t>Naklo</t>
  </si>
  <si>
    <t>SI-083</t>
  </si>
  <si>
    <t>Nazarje</t>
  </si>
  <si>
    <t>SI-084</t>
  </si>
  <si>
    <t>Nova Gorica</t>
  </si>
  <si>
    <t>SI-085</t>
  </si>
  <si>
    <t>Novo Mesto</t>
  </si>
  <si>
    <t>SI-086</t>
  </si>
  <si>
    <t>Odranci</t>
  </si>
  <si>
    <t>SI-171</t>
  </si>
  <si>
    <t>Oplotnica</t>
  </si>
  <si>
    <t>SI-087</t>
  </si>
  <si>
    <t>Ormož</t>
  </si>
  <si>
    <t>SI-088</t>
  </si>
  <si>
    <t>Osilnica</t>
  </si>
  <si>
    <t>SI-089</t>
  </si>
  <si>
    <t>Pesnica</t>
  </si>
  <si>
    <t>SI-090</t>
  </si>
  <si>
    <t>Piran</t>
  </si>
  <si>
    <t>SI-091</t>
  </si>
  <si>
    <t>Pivka</t>
  </si>
  <si>
    <t>SI-092</t>
  </si>
  <si>
    <t>Podčetrtek</t>
  </si>
  <si>
    <t>SI-172</t>
  </si>
  <si>
    <t>Podlehnik</t>
  </si>
  <si>
    <t>SI-093</t>
  </si>
  <si>
    <t>Podvelka</t>
  </si>
  <si>
    <t>SI-200</t>
  </si>
  <si>
    <t>Poljčane</t>
  </si>
  <si>
    <t>SI-173</t>
  </si>
  <si>
    <t>Polzela</t>
  </si>
  <si>
    <t>SI-094</t>
  </si>
  <si>
    <t>Postojna</t>
  </si>
  <si>
    <t>SI-174</t>
  </si>
  <si>
    <t>Prebold</t>
  </si>
  <si>
    <t>SI-095</t>
  </si>
  <si>
    <t>Preddvor</t>
  </si>
  <si>
    <t>SI-175</t>
  </si>
  <si>
    <t>Prevalje</t>
  </si>
  <si>
    <t>SI-096</t>
  </si>
  <si>
    <t>Ptuj</t>
  </si>
  <si>
    <t>SI-097</t>
  </si>
  <si>
    <t>Puconci</t>
  </si>
  <si>
    <t>SI-098</t>
  </si>
  <si>
    <t>Rače-Fram</t>
  </si>
  <si>
    <t>SI-099</t>
  </si>
  <si>
    <t>Radeče</t>
  </si>
  <si>
    <t>SI-100</t>
  </si>
  <si>
    <t>Radenci</t>
  </si>
  <si>
    <t>SI-101</t>
  </si>
  <si>
    <t>Radlje ob Dravi</t>
  </si>
  <si>
    <t>SI-102</t>
  </si>
  <si>
    <t>Radovljica</t>
  </si>
  <si>
    <t>SI-103</t>
  </si>
  <si>
    <t>Ravne na Koroškem</t>
  </si>
  <si>
    <t>SI-176</t>
  </si>
  <si>
    <t>Razkrižje</t>
  </si>
  <si>
    <t>SI-209</t>
  </si>
  <si>
    <t>Rečica ob Savinji</t>
  </si>
  <si>
    <t>SI-201</t>
  </si>
  <si>
    <t>Renče-Vogrsko</t>
  </si>
  <si>
    <t>SI-104</t>
  </si>
  <si>
    <t>Ribnica</t>
  </si>
  <si>
    <t>SI-177</t>
  </si>
  <si>
    <t>Ribnica na Pohorju</t>
  </si>
  <si>
    <t>SI-106</t>
  </si>
  <si>
    <t>Rogaška Slatina</t>
  </si>
  <si>
    <t>SI-105</t>
  </si>
  <si>
    <t>Rogašovci</t>
  </si>
  <si>
    <t>SI-107</t>
  </si>
  <si>
    <t>Rogatec</t>
  </si>
  <si>
    <t>SI-108</t>
  </si>
  <si>
    <t>Ruše</t>
  </si>
  <si>
    <t>SI-033</t>
  </si>
  <si>
    <t>Šalovci</t>
  </si>
  <si>
    <t>SI-178</t>
  </si>
  <si>
    <t>Selnica ob Dravi</t>
  </si>
  <si>
    <t>SI-109</t>
  </si>
  <si>
    <t>Semič</t>
  </si>
  <si>
    <t>SI-183</t>
  </si>
  <si>
    <t>Šempeter-Vrtojba</t>
  </si>
  <si>
    <t>SI-117</t>
  </si>
  <si>
    <t>Šenčur</t>
  </si>
  <si>
    <t>SI-118</t>
  </si>
  <si>
    <t>Šentilj</t>
  </si>
  <si>
    <t>SI-119</t>
  </si>
  <si>
    <t>Šentjernej</t>
  </si>
  <si>
    <t>SI-120</t>
  </si>
  <si>
    <t>Šentjur</t>
  </si>
  <si>
    <t>SI-211</t>
  </si>
  <si>
    <t>Šentrupert</t>
  </si>
  <si>
    <t>SI-110</t>
  </si>
  <si>
    <t>Sevnica</t>
  </si>
  <si>
    <t>SI-111</t>
  </si>
  <si>
    <t>Sežana</t>
  </si>
  <si>
    <t>SI-121</t>
  </si>
  <si>
    <t>Škocjan</t>
  </si>
  <si>
    <t>SI-122</t>
  </si>
  <si>
    <t>Škofja Loka</t>
  </si>
  <si>
    <t>SI-123</t>
  </si>
  <si>
    <t>Škofljica</t>
  </si>
  <si>
    <t>SI-112</t>
  </si>
  <si>
    <t>Slovenj Gradec</t>
  </si>
  <si>
    <t>SI-113</t>
  </si>
  <si>
    <t>Slovenska Bistrica</t>
  </si>
  <si>
    <t>SI-114</t>
  </si>
  <si>
    <t>Slovenske Konjice</t>
  </si>
  <si>
    <t>SI-124</t>
  </si>
  <si>
    <t>Šmarje pri Jelšah</t>
  </si>
  <si>
    <t>SI-206</t>
  </si>
  <si>
    <t>Šmarješke Toplice</t>
  </si>
  <si>
    <t>SI-125</t>
  </si>
  <si>
    <t>Šmartno ob Paki</t>
  </si>
  <si>
    <t>SI-194</t>
  </si>
  <si>
    <t>Šmartno pri Litiji</t>
  </si>
  <si>
    <t>SI-179</t>
  </si>
  <si>
    <t>Sodražica</t>
  </si>
  <si>
    <t>SI-180</t>
  </si>
  <si>
    <t>Solčava</t>
  </si>
  <si>
    <t>SI-126</t>
  </si>
  <si>
    <t>Šoštanj</t>
  </si>
  <si>
    <t>SI-202</t>
  </si>
  <si>
    <t>Središče ob Dravi</t>
  </si>
  <si>
    <t>SI-115</t>
  </si>
  <si>
    <t>Starše</t>
  </si>
  <si>
    <t>SI-127</t>
  </si>
  <si>
    <t>Štore</t>
  </si>
  <si>
    <t>SI-203</t>
  </si>
  <si>
    <t>Straža</t>
  </si>
  <si>
    <t>SI-181</t>
  </si>
  <si>
    <t>Sveta Ana</t>
  </si>
  <si>
    <t>SI-204</t>
  </si>
  <si>
    <t>Sveta Trojica v Slovenskih Goricah</t>
  </si>
  <si>
    <t>SI-182</t>
  </si>
  <si>
    <t>Sveti Andraž v Slovenskih Goricah</t>
  </si>
  <si>
    <t>SI-116</t>
  </si>
  <si>
    <t>Sveti Jurij ob Ščavnici</t>
  </si>
  <si>
    <t>SI-210</t>
  </si>
  <si>
    <t>Sveti Jurij v Slovenskih Goricah</t>
  </si>
  <si>
    <t>SI-205</t>
  </si>
  <si>
    <t>Sveti Tomaž</t>
  </si>
  <si>
    <t>SI-184</t>
  </si>
  <si>
    <t>Tabor</t>
  </si>
  <si>
    <t>SI-010</t>
  </si>
  <si>
    <t>Tišina</t>
  </si>
  <si>
    <t>SI-128</t>
  </si>
  <si>
    <t>Tolmin</t>
  </si>
  <si>
    <t>SI-129</t>
  </si>
  <si>
    <t>Trbovlje</t>
  </si>
  <si>
    <t>SI-130</t>
  </si>
  <si>
    <t>Trebnje</t>
  </si>
  <si>
    <t>SI-185</t>
  </si>
  <si>
    <t>Trnovska Vas</t>
  </si>
  <si>
    <t>SI-131</t>
  </si>
  <si>
    <t>Tržič</t>
  </si>
  <si>
    <t>SI-186</t>
  </si>
  <si>
    <t>Trzin</t>
  </si>
  <si>
    <t>SI-132</t>
  </si>
  <si>
    <t>Turnišče</t>
  </si>
  <si>
    <t>SI-133</t>
  </si>
  <si>
    <t>Velenje</t>
  </si>
  <si>
    <t>SI-187</t>
  </si>
  <si>
    <t>Velika Polana</t>
  </si>
  <si>
    <t>SI-134</t>
  </si>
  <si>
    <t>Velike Lašče</t>
  </si>
  <si>
    <t>SI-188</t>
  </si>
  <si>
    <t>Veržej</t>
  </si>
  <si>
    <t>SI-135</t>
  </si>
  <si>
    <t>Videm</t>
  </si>
  <si>
    <t>SI-136</t>
  </si>
  <si>
    <t>Vipava</t>
  </si>
  <si>
    <t>SI-137</t>
  </si>
  <si>
    <t>Vitanje</t>
  </si>
  <si>
    <t>SI-138</t>
  </si>
  <si>
    <t>Vodice</t>
  </si>
  <si>
    <t>SI-139</t>
  </si>
  <si>
    <t>Vojnik</t>
  </si>
  <si>
    <t>SI-189</t>
  </si>
  <si>
    <t>Vransko</t>
  </si>
  <si>
    <t>SI-140</t>
  </si>
  <si>
    <t>Vrhnika</t>
  </si>
  <si>
    <t>SI-141</t>
  </si>
  <si>
    <t>Vuzenica</t>
  </si>
  <si>
    <t>SI-142</t>
  </si>
  <si>
    <t>Zagorje ob Savi</t>
  </si>
  <si>
    <t>SI-190</t>
  </si>
  <si>
    <t>Žalec</t>
  </si>
  <si>
    <t>SI-143</t>
  </si>
  <si>
    <t>Zavrč</t>
  </si>
  <si>
    <t>SI-146</t>
  </si>
  <si>
    <t>Železniki</t>
  </si>
  <si>
    <t>SI-191</t>
  </si>
  <si>
    <t>Žetale</t>
  </si>
  <si>
    <t>SI-147</t>
  </si>
  <si>
    <t>Žiri</t>
  </si>
  <si>
    <t>SI-192</t>
  </si>
  <si>
    <t>Žirovnica</t>
  </si>
  <si>
    <t>SI-144</t>
  </si>
  <si>
    <t>Zreče</t>
  </si>
  <si>
    <t>SI-193</t>
  </si>
  <si>
    <t>Žužemberk</t>
  </si>
  <si>
    <t>SB-CE</t>
  </si>
  <si>
    <t>SB-CH</t>
  </si>
  <si>
    <t>SB-GU</t>
  </si>
  <si>
    <t>Guadalcanal</t>
  </si>
  <si>
    <t>SB-CT</t>
  </si>
  <si>
    <t>Honiara</t>
  </si>
  <si>
    <t>SB-IS</t>
  </si>
  <si>
    <t>Isabel</t>
  </si>
  <si>
    <t>SB-MK</t>
  </si>
  <si>
    <t>Makira and Ulawa</t>
  </si>
  <si>
    <t>SB-ML</t>
  </si>
  <si>
    <t>Malaita</t>
  </si>
  <si>
    <t>SB-RB</t>
  </si>
  <si>
    <t>Rennell and Bellona</t>
  </si>
  <si>
    <t>SB-TE</t>
  </si>
  <si>
    <t>Temotu</t>
  </si>
  <si>
    <t>SB-WE</t>
  </si>
  <si>
    <t>SO-AW</t>
  </si>
  <si>
    <t>Awdal</t>
  </si>
  <si>
    <t>SO-BK</t>
  </si>
  <si>
    <t>Bakool</t>
  </si>
  <si>
    <t>SO-BN</t>
  </si>
  <si>
    <t>Banaadir</t>
  </si>
  <si>
    <t>SO-BR</t>
  </si>
  <si>
    <t>Bari</t>
  </si>
  <si>
    <t>SO-BY</t>
  </si>
  <si>
    <t>Bay</t>
  </si>
  <si>
    <t>SO-GA</t>
  </si>
  <si>
    <t>Galguduud</t>
  </si>
  <si>
    <t>SO-GE</t>
  </si>
  <si>
    <t>Gedo</t>
  </si>
  <si>
    <t>SO-HI</t>
  </si>
  <si>
    <t>Hiiraan</t>
  </si>
  <si>
    <t>SO-JD</t>
  </si>
  <si>
    <t>Jubbada Dhexe</t>
  </si>
  <si>
    <t>SO-JH</t>
  </si>
  <si>
    <t>Jubbada Hoose</t>
  </si>
  <si>
    <t>SO-MU</t>
  </si>
  <si>
    <t>Mudug</t>
  </si>
  <si>
    <t>SO-NU</t>
  </si>
  <si>
    <t>Nugaal</t>
  </si>
  <si>
    <t>SO-SA</t>
  </si>
  <si>
    <t>Sanaag</t>
  </si>
  <si>
    <t>SO-SD</t>
  </si>
  <si>
    <t>Shabeellaha Dhexe</t>
  </si>
  <si>
    <t>SO-SH</t>
  </si>
  <si>
    <t>Shabeellaha Hoose</t>
  </si>
  <si>
    <t>SO-SO</t>
  </si>
  <si>
    <t>Sool</t>
  </si>
  <si>
    <t>SO-TO</t>
  </si>
  <si>
    <t>Togdheer</t>
  </si>
  <si>
    <t>SO-WO</t>
  </si>
  <si>
    <t>Woqooyi Galbeed</t>
  </si>
  <si>
    <t>ZA-EC</t>
  </si>
  <si>
    <t>Eastern Cape</t>
  </si>
  <si>
    <t>ZA-FS</t>
  </si>
  <si>
    <t>Free State</t>
  </si>
  <si>
    <t>Gauteng</t>
  </si>
  <si>
    <t>KwaZulu-Natal</t>
  </si>
  <si>
    <t>ZA-LP</t>
  </si>
  <si>
    <t>Limpopo</t>
  </si>
  <si>
    <t>ZA-MP</t>
  </si>
  <si>
    <t>Mpumalanga</t>
  </si>
  <si>
    <t>ZA-NC</t>
  </si>
  <si>
    <t>Northern Cape</t>
  </si>
  <si>
    <t>ZA-NW</t>
  </si>
  <si>
    <t>ZA-WC</t>
  </si>
  <si>
    <t>Western Cape</t>
  </si>
  <si>
    <t>SS-EC</t>
  </si>
  <si>
    <t>Central Equatoria</t>
  </si>
  <si>
    <t>SS-EE</t>
  </si>
  <si>
    <t>Eastern Equatoria</t>
  </si>
  <si>
    <t>SS-JG</t>
  </si>
  <si>
    <t>Jonglei</t>
  </si>
  <si>
    <t>SS-LK</t>
  </si>
  <si>
    <t>Lakes</t>
  </si>
  <si>
    <t>SS-BN</t>
  </si>
  <si>
    <t>Northern Bahr el Ghazal</t>
  </si>
  <si>
    <t>SS-UY</t>
  </si>
  <si>
    <t>Unity</t>
  </si>
  <si>
    <t>SS-NU</t>
  </si>
  <si>
    <t>Upper Nile</t>
  </si>
  <si>
    <t>SS-WR</t>
  </si>
  <si>
    <t>Warrap</t>
  </si>
  <si>
    <t>SS-BW</t>
  </si>
  <si>
    <t>Western Bahr el Ghazal</t>
  </si>
  <si>
    <t>SS-EW</t>
  </si>
  <si>
    <t>Western Equatoria</t>
  </si>
  <si>
    <t>ES-AN</t>
  </si>
  <si>
    <t>Andalusia</t>
  </si>
  <si>
    <t>autonomous community</t>
  </si>
  <si>
    <t>ES-AL</t>
  </si>
  <si>
    <t xml:space="preserve">     Almería</t>
  </si>
  <si>
    <t>ES-CA</t>
  </si>
  <si>
    <t xml:space="preserve">     Cádiz</t>
  </si>
  <si>
    <t>ES-CO</t>
  </si>
  <si>
    <t xml:space="preserve">     Córdoba</t>
  </si>
  <si>
    <t>ES-GR</t>
  </si>
  <si>
    <t xml:space="preserve">     Granada</t>
  </si>
  <si>
    <t>ES-H</t>
  </si>
  <si>
    <t xml:space="preserve">     Huelva</t>
  </si>
  <si>
    <t>ES-J</t>
  </si>
  <si>
    <t xml:space="preserve">     Jaén</t>
  </si>
  <si>
    <t>ES-MA</t>
  </si>
  <si>
    <t xml:space="preserve">     Málaga</t>
  </si>
  <si>
    <t>ES-SE</t>
  </si>
  <si>
    <t xml:space="preserve">     Sevilla</t>
  </si>
  <si>
    <t>ES-AR</t>
  </si>
  <si>
    <t>Aragon</t>
  </si>
  <si>
    <t>ES-HU</t>
  </si>
  <si>
    <t xml:space="preserve">     Huesca</t>
  </si>
  <si>
    <t>ES-TE</t>
  </si>
  <si>
    <t xml:space="preserve">     Teruel</t>
  </si>
  <si>
    <t>ES-Z</t>
  </si>
  <si>
    <t xml:space="preserve">     Zaragoza</t>
  </si>
  <si>
    <t>ES-AS</t>
  </si>
  <si>
    <t>Asturias</t>
  </si>
  <si>
    <t>ES-O</t>
  </si>
  <si>
    <t xml:space="preserve">     Asturias</t>
  </si>
  <si>
    <t>ES-IB</t>
  </si>
  <si>
    <t>Balearic Islands</t>
  </si>
  <si>
    <t>ES-PM</t>
  </si>
  <si>
    <t xml:space="preserve">     Baleares</t>
  </si>
  <si>
    <t>ES-PV</t>
  </si>
  <si>
    <t>Basque Country</t>
  </si>
  <si>
    <t>ES-VI</t>
  </si>
  <si>
    <t xml:space="preserve">     Álava</t>
  </si>
  <si>
    <t>ES-SS</t>
  </si>
  <si>
    <t xml:space="preserve">     Guipúzcoa</t>
  </si>
  <si>
    <t>ES-BI</t>
  </si>
  <si>
    <t xml:space="preserve">     Vizcaya</t>
  </si>
  <si>
    <t>ES-CN</t>
  </si>
  <si>
    <t>Canary Islands</t>
  </si>
  <si>
    <t>ES-GC</t>
  </si>
  <si>
    <t xml:space="preserve">     Las Palmas</t>
  </si>
  <si>
    <t>ES-TF</t>
  </si>
  <si>
    <t xml:space="preserve">     Santa Cruz de Tenerife</t>
  </si>
  <si>
    <t>ES-CB</t>
  </si>
  <si>
    <t>Cantabria</t>
  </si>
  <si>
    <t>ES-S</t>
  </si>
  <si>
    <t xml:space="preserve">     Cantabria</t>
  </si>
  <si>
    <t>ES-CM</t>
  </si>
  <si>
    <t>Castille-La Mancha</t>
  </si>
  <si>
    <t>ES-AB</t>
  </si>
  <si>
    <t xml:space="preserve">     Albacete</t>
  </si>
  <si>
    <t>ES-CR</t>
  </si>
  <si>
    <t xml:space="preserve">     Ciudad Real</t>
  </si>
  <si>
    <t>ES-CU</t>
  </si>
  <si>
    <t xml:space="preserve">     Cuenca</t>
  </si>
  <si>
    <t>ES-GU</t>
  </si>
  <si>
    <t xml:space="preserve">     Guadalajara</t>
  </si>
  <si>
    <t>ES-TO</t>
  </si>
  <si>
    <t xml:space="preserve">     Toledo</t>
  </si>
  <si>
    <t>ES-CL</t>
  </si>
  <si>
    <t>Castille-Leon</t>
  </si>
  <si>
    <t>ES-AV</t>
  </si>
  <si>
    <t xml:space="preserve">     Ávila</t>
  </si>
  <si>
    <t>ES-BU</t>
  </si>
  <si>
    <t xml:space="preserve">     Burgos</t>
  </si>
  <si>
    <t>ES-LE</t>
  </si>
  <si>
    <t xml:space="preserve">     León</t>
  </si>
  <si>
    <t>ES-P</t>
  </si>
  <si>
    <t xml:space="preserve">     Palencia</t>
  </si>
  <si>
    <t>ES-SA</t>
  </si>
  <si>
    <t xml:space="preserve">     Salamanca</t>
  </si>
  <si>
    <t>ES-SG</t>
  </si>
  <si>
    <t xml:space="preserve">     Segovia</t>
  </si>
  <si>
    <t>ES-SO</t>
  </si>
  <si>
    <t xml:space="preserve">     Soria</t>
  </si>
  <si>
    <t>ES-VA</t>
  </si>
  <si>
    <t xml:space="preserve">     Valladolid</t>
  </si>
  <si>
    <t>ES-ZA</t>
  </si>
  <si>
    <t xml:space="preserve">     Zamora</t>
  </si>
  <si>
    <t>ES-CT</t>
  </si>
  <si>
    <t>Catalonia</t>
  </si>
  <si>
    <t>ES-B</t>
  </si>
  <si>
    <t xml:space="preserve">     Barcelona</t>
  </si>
  <si>
    <t>ES-GI</t>
  </si>
  <si>
    <t xml:space="preserve">     Gerona</t>
  </si>
  <si>
    <t>ES-L</t>
  </si>
  <si>
    <t xml:space="preserve">     Lérida</t>
  </si>
  <si>
    <t>ES-T</t>
  </si>
  <si>
    <t xml:space="preserve">     Tarragona</t>
  </si>
  <si>
    <t>ES-CE</t>
  </si>
  <si>
    <t>Ceuta</t>
  </si>
  <si>
    <t>ES-EX</t>
  </si>
  <si>
    <t>Extremadura</t>
  </si>
  <si>
    <t>ES-BA</t>
  </si>
  <si>
    <t xml:space="preserve">     Badajoz</t>
  </si>
  <si>
    <t>ES-CC</t>
  </si>
  <si>
    <t xml:space="preserve">     Cáceres</t>
  </si>
  <si>
    <t>ES-GA</t>
  </si>
  <si>
    <t>Galicia</t>
  </si>
  <si>
    <t>ES-C</t>
  </si>
  <si>
    <t xml:space="preserve">     A Coruña</t>
  </si>
  <si>
    <t>ES-LU</t>
  </si>
  <si>
    <t xml:space="preserve">     Lugo</t>
  </si>
  <si>
    <t>ES-OR</t>
  </si>
  <si>
    <t xml:space="preserve">     Ourense</t>
  </si>
  <si>
    <t>ES-PO</t>
  </si>
  <si>
    <t xml:space="preserve">     Pontevedra</t>
  </si>
  <si>
    <t>ES-RI</t>
  </si>
  <si>
    <t>ES-LO</t>
  </si>
  <si>
    <t xml:space="preserve">     La Rioja</t>
  </si>
  <si>
    <t>ES-MD</t>
  </si>
  <si>
    <t>Madrid</t>
  </si>
  <si>
    <t>ES-M</t>
  </si>
  <si>
    <t xml:space="preserve">     Madrid</t>
  </si>
  <si>
    <t>ES-ML</t>
  </si>
  <si>
    <t>Melilla</t>
  </si>
  <si>
    <t>ES-MC</t>
  </si>
  <si>
    <t>Murcia</t>
  </si>
  <si>
    <t>ES-MU</t>
  </si>
  <si>
    <t xml:space="preserve">     Murcia</t>
  </si>
  <si>
    <t>ES-NC</t>
  </si>
  <si>
    <t>Navarre</t>
  </si>
  <si>
    <t>ES-NA</t>
  </si>
  <si>
    <t xml:space="preserve">     Navarra</t>
  </si>
  <si>
    <t>ES-VC</t>
  </si>
  <si>
    <t>Valencia</t>
  </si>
  <si>
    <t>ES-A</t>
  </si>
  <si>
    <t xml:space="preserve">     Alicante</t>
  </si>
  <si>
    <t>ES-CS</t>
  </si>
  <si>
    <t xml:space="preserve">     Castellón</t>
  </si>
  <si>
    <t>ES-V</t>
  </si>
  <si>
    <t xml:space="preserve">     Valencia</t>
  </si>
  <si>
    <t>LK-2</t>
  </si>
  <si>
    <t>LK-21</t>
  </si>
  <si>
    <t xml:space="preserve">     Kandy</t>
  </si>
  <si>
    <t>LK-22</t>
  </si>
  <si>
    <t xml:space="preserve">     Matale</t>
  </si>
  <si>
    <t>LK-23</t>
  </si>
  <si>
    <t xml:space="preserve">     Nuwara Eliya</t>
  </si>
  <si>
    <t>LK-5</t>
  </si>
  <si>
    <t>LK-52</t>
  </si>
  <si>
    <t xml:space="preserve">     Ampara</t>
  </si>
  <si>
    <t>LK-51</t>
  </si>
  <si>
    <t xml:space="preserve">     Batticaloa</t>
  </si>
  <si>
    <t>LK-53</t>
  </si>
  <si>
    <t xml:space="preserve">     Trincomalee</t>
  </si>
  <si>
    <t>LK-4</t>
  </si>
  <si>
    <t>North Central</t>
  </si>
  <si>
    <t>LK-41</t>
  </si>
  <si>
    <t xml:space="preserve">     Jaffna</t>
  </si>
  <si>
    <t>LK-42</t>
  </si>
  <si>
    <t xml:space="preserve">     Kilinochchi</t>
  </si>
  <si>
    <t>LK-43</t>
  </si>
  <si>
    <t xml:space="preserve">     Mannar</t>
  </si>
  <si>
    <t>LK-45</t>
  </si>
  <si>
    <t xml:space="preserve">     Mullaittivu</t>
  </si>
  <si>
    <t>LK-44</t>
  </si>
  <si>
    <t xml:space="preserve">     Vavuniya</t>
  </si>
  <si>
    <t>LK-7</t>
  </si>
  <si>
    <t>LK-71</t>
  </si>
  <si>
    <t xml:space="preserve">     Anuradhapura</t>
  </si>
  <si>
    <t>LK-72</t>
  </si>
  <si>
    <t xml:space="preserve">     Polonnaruwa</t>
  </si>
  <si>
    <t>LK-6</t>
  </si>
  <si>
    <t>LK-61</t>
  </si>
  <si>
    <t xml:space="preserve">     Kurunegala</t>
  </si>
  <si>
    <t>LK-62</t>
  </si>
  <si>
    <t xml:space="preserve">     Puttalam</t>
  </si>
  <si>
    <t>LK-9</t>
  </si>
  <si>
    <t>Sabaragamuwa</t>
  </si>
  <si>
    <t>LK-92</t>
  </si>
  <si>
    <t xml:space="preserve">     Kegalla</t>
  </si>
  <si>
    <t>LK-91</t>
  </si>
  <si>
    <t xml:space="preserve">     Ratnapura</t>
  </si>
  <si>
    <t>LK-3</t>
  </si>
  <si>
    <t>LK-31</t>
  </si>
  <si>
    <t xml:space="preserve">     Galle</t>
  </si>
  <si>
    <t>LK-33</t>
  </si>
  <si>
    <t xml:space="preserve">     Hambantota</t>
  </si>
  <si>
    <t>LK-32</t>
  </si>
  <si>
    <t xml:space="preserve">     Matara</t>
  </si>
  <si>
    <t>LK-8</t>
  </si>
  <si>
    <t>Uva</t>
  </si>
  <si>
    <t>LK-81</t>
  </si>
  <si>
    <t xml:space="preserve">     Badulla</t>
  </si>
  <si>
    <t>LK-82</t>
  </si>
  <si>
    <t xml:space="preserve">     Monaragala</t>
  </si>
  <si>
    <t>LK-1</t>
  </si>
  <si>
    <t>LK-11</t>
  </si>
  <si>
    <t xml:space="preserve">     Colombo</t>
  </si>
  <si>
    <t>LK-12</t>
  </si>
  <si>
    <t xml:space="preserve">     Gampaha</t>
  </si>
  <si>
    <t>LK-13</t>
  </si>
  <si>
    <t xml:space="preserve">     Kalutara</t>
  </si>
  <si>
    <t>SD-NB</t>
  </si>
  <si>
    <t>Blue Nile</t>
  </si>
  <si>
    <t>SD-DC</t>
  </si>
  <si>
    <t>Central Darfur</t>
  </si>
  <si>
    <t>SD-DE</t>
  </si>
  <si>
    <t>East Darfur</t>
  </si>
  <si>
    <t>SD-GD</t>
  </si>
  <si>
    <t>Gedaref</t>
  </si>
  <si>
    <t>SD-GZ</t>
  </si>
  <si>
    <t>Gezira</t>
  </si>
  <si>
    <t>SD-KA</t>
  </si>
  <si>
    <t>Kassala</t>
  </si>
  <si>
    <t>SD-KH</t>
  </si>
  <si>
    <t>Khartoum</t>
  </si>
  <si>
    <t>SD-DN</t>
  </si>
  <si>
    <t>North Darfur</t>
  </si>
  <si>
    <t>SD-NO</t>
  </si>
  <si>
    <t>SD-KN</t>
  </si>
  <si>
    <t>North Kordofan</t>
  </si>
  <si>
    <t>SD-RS</t>
  </si>
  <si>
    <t>Red Sea</t>
  </si>
  <si>
    <t>SD-NR</t>
  </si>
  <si>
    <t>River Nile</t>
  </si>
  <si>
    <t>SD-SI</t>
  </si>
  <si>
    <t>Sennar</t>
  </si>
  <si>
    <t>SD-DS</t>
  </si>
  <si>
    <t>South Darfur</t>
  </si>
  <si>
    <t>SD-KS</t>
  </si>
  <si>
    <t>South Kordofan</t>
  </si>
  <si>
    <t>SD-GK</t>
  </si>
  <si>
    <t>West Kordofan</t>
  </si>
  <si>
    <t>SD-DW</t>
  </si>
  <si>
    <t>West Darfur</t>
  </si>
  <si>
    <t>SD-NW</t>
  </si>
  <si>
    <t>White Nile</t>
  </si>
  <si>
    <t>SR-BR</t>
  </si>
  <si>
    <t>Brokopondo</t>
  </si>
  <si>
    <t>SR-CM</t>
  </si>
  <si>
    <t>Commewijne</t>
  </si>
  <si>
    <t>SR-CR</t>
  </si>
  <si>
    <t>Coronie</t>
  </si>
  <si>
    <t>SR-MA</t>
  </si>
  <si>
    <t>Marowijne</t>
  </si>
  <si>
    <t>SR-NI</t>
  </si>
  <si>
    <t>Nickerie</t>
  </si>
  <si>
    <t>SR-PR</t>
  </si>
  <si>
    <t>Para</t>
  </si>
  <si>
    <t>SR-PM</t>
  </si>
  <si>
    <t>Paramaribo</t>
  </si>
  <si>
    <t>SR-SA</t>
  </si>
  <si>
    <t>Saramacca</t>
  </si>
  <si>
    <t>SR-SI</t>
  </si>
  <si>
    <t>Sipaliwini</t>
  </si>
  <si>
    <t>SR-WA</t>
  </si>
  <si>
    <t>Wanica</t>
  </si>
  <si>
    <t>SE-K</t>
  </si>
  <si>
    <t>Blekinge</t>
  </si>
  <si>
    <t>SE-W</t>
  </si>
  <si>
    <t>Dalarna</t>
  </si>
  <si>
    <t>SE-X</t>
  </si>
  <si>
    <t>Gävleborg</t>
  </si>
  <si>
    <t>SE-I</t>
  </si>
  <si>
    <t>Gotland</t>
  </si>
  <si>
    <t>SE-N</t>
  </si>
  <si>
    <t>Halland</t>
  </si>
  <si>
    <t>SE-Z</t>
  </si>
  <si>
    <t>Jämtland</t>
  </si>
  <si>
    <t>SE-F</t>
  </si>
  <si>
    <t>Jönköping</t>
  </si>
  <si>
    <t>SE-H</t>
  </si>
  <si>
    <t>Kalmar</t>
  </si>
  <si>
    <t>SE-G</t>
  </si>
  <si>
    <t>Kronoberg</t>
  </si>
  <si>
    <t>SE-BD</t>
  </si>
  <si>
    <t>Norrbotten</t>
  </si>
  <si>
    <t>SE-T</t>
  </si>
  <si>
    <t>Örebro</t>
  </si>
  <si>
    <t>SE-E</t>
  </si>
  <si>
    <t>Östergötland</t>
  </si>
  <si>
    <t>SE-M</t>
  </si>
  <si>
    <t>Skåne</t>
  </si>
  <si>
    <t>SE-D</t>
  </si>
  <si>
    <t>Södermanland</t>
  </si>
  <si>
    <t>SE-AB</t>
  </si>
  <si>
    <t>Stockholm</t>
  </si>
  <si>
    <t>SE-C</t>
  </si>
  <si>
    <t>Uppsala</t>
  </si>
  <si>
    <t>SE-S</t>
  </si>
  <si>
    <t>Värmland</t>
  </si>
  <si>
    <t>SE-AC</t>
  </si>
  <si>
    <t>Västerbotten</t>
  </si>
  <si>
    <t>SE-Y</t>
  </si>
  <si>
    <t>Västernorrland</t>
  </si>
  <si>
    <t>SE-U</t>
  </si>
  <si>
    <t>Västmanland</t>
  </si>
  <si>
    <t>SE-O</t>
  </si>
  <si>
    <t>Västra Götaland</t>
  </si>
  <si>
    <t>CH-AG</t>
  </si>
  <si>
    <t>Aargau</t>
  </si>
  <si>
    <t>CH-AR</t>
  </si>
  <si>
    <t>Appenzell Ausserrhoden</t>
  </si>
  <si>
    <t>CH-AI</t>
  </si>
  <si>
    <t>Appenzell Innerrhoden</t>
  </si>
  <si>
    <t>CH-BL</t>
  </si>
  <si>
    <t>Basel-Landschaft</t>
  </si>
  <si>
    <t>CH-BS</t>
  </si>
  <si>
    <t>Basel-Stadt</t>
  </si>
  <si>
    <t>CH-BE</t>
  </si>
  <si>
    <t>Bern</t>
  </si>
  <si>
    <t>CH-FR</t>
  </si>
  <si>
    <t>Fribourg</t>
  </si>
  <si>
    <t>CH-GE</t>
  </si>
  <si>
    <t>Genève</t>
  </si>
  <si>
    <t>CH-GL</t>
  </si>
  <si>
    <t>Glarus</t>
  </si>
  <si>
    <t>CH-GR</t>
  </si>
  <si>
    <t>Graubünden</t>
  </si>
  <si>
    <t>CH-JU</t>
  </si>
  <si>
    <t>Jura</t>
  </si>
  <si>
    <t>CH-LU</t>
  </si>
  <si>
    <t>Luzern</t>
  </si>
  <si>
    <t>CH-NE</t>
  </si>
  <si>
    <t>Neuchâtel</t>
  </si>
  <si>
    <t>CH-NW</t>
  </si>
  <si>
    <t>Nidwalden</t>
  </si>
  <si>
    <t>CH-OW</t>
  </si>
  <si>
    <t>Obwalden</t>
  </si>
  <si>
    <t>CH-SG</t>
  </si>
  <si>
    <t>Sankt Gallen</t>
  </si>
  <si>
    <t>CH-SH</t>
  </si>
  <si>
    <t>Schaffhausen</t>
  </si>
  <si>
    <t>CH-SZ</t>
  </si>
  <si>
    <t>Schwyz</t>
  </si>
  <si>
    <t>CH-SO</t>
  </si>
  <si>
    <t>Solothurn</t>
  </si>
  <si>
    <t>CH-TG</t>
  </si>
  <si>
    <t>Thurgau</t>
  </si>
  <si>
    <t>CH-TI</t>
  </si>
  <si>
    <t>Ticino</t>
  </si>
  <si>
    <t>CH-UR</t>
  </si>
  <si>
    <t>Uri</t>
  </si>
  <si>
    <t>CH-VS</t>
  </si>
  <si>
    <t>Valais</t>
  </si>
  <si>
    <t>CH-VD</t>
  </si>
  <si>
    <t>Vaud</t>
  </si>
  <si>
    <t>CH-ZG</t>
  </si>
  <si>
    <t>Zug</t>
  </si>
  <si>
    <t>CH-ZH</t>
  </si>
  <si>
    <t>Zürich</t>
  </si>
  <si>
    <t>SY-HA</t>
  </si>
  <si>
    <t>Al Ḩasakah</t>
  </si>
  <si>
    <t>SY-LA</t>
  </si>
  <si>
    <t>Al Lādhiqīyah</t>
  </si>
  <si>
    <t>SY-QU</t>
  </si>
  <si>
    <t>Al Qunayţirah</t>
  </si>
  <si>
    <t>SY-RA</t>
  </si>
  <si>
    <t>Ar Raqqah</t>
  </si>
  <si>
    <t>SY-SU</t>
  </si>
  <si>
    <t>As Suwaydā’</t>
  </si>
  <si>
    <t>SY-DR</t>
  </si>
  <si>
    <t>Dar‘ā</t>
  </si>
  <si>
    <t>SY-DY</t>
  </si>
  <si>
    <t>Dayr az Zawr</t>
  </si>
  <si>
    <t>SY-DI</t>
  </si>
  <si>
    <t>Dimashq</t>
  </si>
  <si>
    <t>SY-HL</t>
  </si>
  <si>
    <t>Ḩalab</t>
  </si>
  <si>
    <t>SY-HM</t>
  </si>
  <si>
    <t>Ḩamāh</t>
  </si>
  <si>
    <t>SY-HI</t>
  </si>
  <si>
    <t>Ḩimş</t>
  </si>
  <si>
    <t>SY-ID</t>
  </si>
  <si>
    <t>Idlib</t>
  </si>
  <si>
    <t>SY-RD</t>
  </si>
  <si>
    <t>Rīf Dimashq</t>
  </si>
  <si>
    <t>SY-TA</t>
  </si>
  <si>
    <t>Ţarţūs</t>
  </si>
  <si>
    <t>TW-CHA</t>
  </si>
  <si>
    <t>Changhua</t>
  </si>
  <si>
    <t>TW-CYI</t>
  </si>
  <si>
    <t>Chiayi</t>
  </si>
  <si>
    <t>TW-CYQ</t>
  </si>
  <si>
    <t>TW-HSZ</t>
  </si>
  <si>
    <t>Hsinchu</t>
  </si>
  <si>
    <t>TW-HSQ</t>
  </si>
  <si>
    <t>TW-HUA</t>
  </si>
  <si>
    <t>Hualien</t>
  </si>
  <si>
    <t>TW-KHH</t>
  </si>
  <si>
    <t>Kaohsiung</t>
  </si>
  <si>
    <t>TW-KEE</t>
  </si>
  <si>
    <t>Keelung</t>
  </si>
  <si>
    <t>TW-KIN</t>
  </si>
  <si>
    <t>Kinmen</t>
  </si>
  <si>
    <t>TW-LIE</t>
  </si>
  <si>
    <t>Lienchiang</t>
  </si>
  <si>
    <t>TW-MIA</t>
  </si>
  <si>
    <t>Miaoli</t>
  </si>
  <si>
    <t>TW-NAN</t>
  </si>
  <si>
    <t>Nantou</t>
  </si>
  <si>
    <t>TW-NWT</t>
  </si>
  <si>
    <t>New Taipei</t>
  </si>
  <si>
    <t>TW-PEN</t>
  </si>
  <si>
    <t>Penghu</t>
  </si>
  <si>
    <t>TW-PIF</t>
  </si>
  <si>
    <t>Pingtung</t>
  </si>
  <si>
    <t>TW-TXG</t>
  </si>
  <si>
    <t>Taichung</t>
  </si>
  <si>
    <t>TW-TNN</t>
  </si>
  <si>
    <t>Tainan</t>
  </si>
  <si>
    <t>TW-TPE</t>
  </si>
  <si>
    <t>Taipei</t>
  </si>
  <si>
    <t>TW-TTT</t>
  </si>
  <si>
    <t>Taitung</t>
  </si>
  <si>
    <t>TW-TAO</t>
  </si>
  <si>
    <t>Taoyuan</t>
  </si>
  <si>
    <t>TW-ILA</t>
  </si>
  <si>
    <t>Yilan</t>
  </si>
  <si>
    <t>TW-YUN</t>
  </si>
  <si>
    <t>Yunlin</t>
  </si>
  <si>
    <t>TJ-DU</t>
  </si>
  <si>
    <t>Dushanbe</t>
  </si>
  <si>
    <t>capital region</t>
  </si>
  <si>
    <t>TJ-KT</t>
  </si>
  <si>
    <t>Khatlon</t>
  </si>
  <si>
    <t>TJ-GB</t>
  </si>
  <si>
    <t>Kŭhistoni Badakhshon</t>
  </si>
  <si>
    <t>TJ-RA</t>
  </si>
  <si>
    <t>Nohiyahoi Tobei Jumhurí</t>
  </si>
  <si>
    <t>area</t>
  </si>
  <si>
    <t>TJ-SU</t>
  </si>
  <si>
    <t>Sughd</t>
  </si>
  <si>
    <t>TZ-01</t>
  </si>
  <si>
    <t>Arusha</t>
  </si>
  <si>
    <t>TZ-19</t>
  </si>
  <si>
    <t>Coast</t>
  </si>
  <si>
    <t>TZ-02</t>
  </si>
  <si>
    <t>Dar es Salaam</t>
  </si>
  <si>
    <t>TZ-03</t>
  </si>
  <si>
    <t>Dodoma</t>
  </si>
  <si>
    <t>TZ-27</t>
  </si>
  <si>
    <t>Geita</t>
  </si>
  <si>
    <t>TZ-04</t>
  </si>
  <si>
    <t>Iringa</t>
  </si>
  <si>
    <t>TZ-05</t>
  </si>
  <si>
    <t>Kagera</t>
  </si>
  <si>
    <t>TZ-28</t>
  </si>
  <si>
    <t>Katavi</t>
  </si>
  <si>
    <t>TZ-08</t>
  </si>
  <si>
    <t>Kigoma</t>
  </si>
  <si>
    <t>TZ-09</t>
  </si>
  <si>
    <t>Kilimanjaro</t>
  </si>
  <si>
    <t>TZ-12</t>
  </si>
  <si>
    <t>Lindi</t>
  </si>
  <si>
    <t>TZ-26</t>
  </si>
  <si>
    <t>Manyara</t>
  </si>
  <si>
    <t>TZ-13</t>
  </si>
  <si>
    <t>Mara</t>
  </si>
  <si>
    <t>TZ-14</t>
  </si>
  <si>
    <t>Mbeya</t>
  </si>
  <si>
    <t>TZ-16</t>
  </si>
  <si>
    <t>Morogoro</t>
  </si>
  <si>
    <t>TZ-17</t>
  </si>
  <si>
    <t>Mtwara</t>
  </si>
  <si>
    <t>TZ-18</t>
  </si>
  <si>
    <t>Mwanza</t>
  </si>
  <si>
    <t>TZ-29</t>
  </si>
  <si>
    <t>Njombe</t>
  </si>
  <si>
    <t>TZ-06</t>
  </si>
  <si>
    <t>Pemba North</t>
  </si>
  <si>
    <t>TZ-10</t>
  </si>
  <si>
    <t>Pemba South</t>
  </si>
  <si>
    <t>TZ-20</t>
  </si>
  <si>
    <t>Rukwa</t>
  </si>
  <si>
    <t>TZ-21</t>
  </si>
  <si>
    <t>Ruvuma</t>
  </si>
  <si>
    <t>TZ-22</t>
  </si>
  <si>
    <t>Shinyanga</t>
  </si>
  <si>
    <t>TZ-30</t>
  </si>
  <si>
    <t>Simiyu</t>
  </si>
  <si>
    <t>TZ-23</t>
  </si>
  <si>
    <t>Singida</t>
  </si>
  <si>
    <t>TZ-31</t>
  </si>
  <si>
    <t>Songwe</t>
  </si>
  <si>
    <t>TZ-24</t>
  </si>
  <si>
    <t>Tabora</t>
  </si>
  <si>
    <t>TZ-25</t>
  </si>
  <si>
    <t>Tanga</t>
  </si>
  <si>
    <t>TZ-11</t>
  </si>
  <si>
    <t>Zanzibar Central/South</t>
  </si>
  <si>
    <t>TZ-07</t>
  </si>
  <si>
    <t>Zanzibar North</t>
  </si>
  <si>
    <t>TZ-15</t>
  </si>
  <si>
    <t>Zanzibar Urban/West</t>
  </si>
  <si>
    <t>TH-37</t>
  </si>
  <si>
    <t>Amnat Charoen</t>
  </si>
  <si>
    <t>TH-15</t>
  </si>
  <si>
    <t>Ang Thong</t>
  </si>
  <si>
    <t>TH-38</t>
  </si>
  <si>
    <t>Bueng Kan</t>
  </si>
  <si>
    <t>TH-31</t>
  </si>
  <si>
    <t>Buri Ram</t>
  </si>
  <si>
    <t>TH-24</t>
  </si>
  <si>
    <t>Chachoengsao</t>
  </si>
  <si>
    <t>TH-18</t>
  </si>
  <si>
    <t>Chai Nat</t>
  </si>
  <si>
    <t>TH-36</t>
  </si>
  <si>
    <t>Chaiyaphum</t>
  </si>
  <si>
    <t>TH-22</t>
  </si>
  <si>
    <t>Chanthaburi</t>
  </si>
  <si>
    <t>TH-50</t>
  </si>
  <si>
    <t>Chiang Mai</t>
  </si>
  <si>
    <t>TH-57</t>
  </si>
  <si>
    <t>Chiang Rai</t>
  </si>
  <si>
    <t>TH-20</t>
  </si>
  <si>
    <t>Chon Buri</t>
  </si>
  <si>
    <t>TH-86</t>
  </si>
  <si>
    <t>Chumphon</t>
  </si>
  <si>
    <t>TH-46</t>
  </si>
  <si>
    <t>Kalasin</t>
  </si>
  <si>
    <t>TH-62</t>
  </si>
  <si>
    <t>Kamphaeng Phet</t>
  </si>
  <si>
    <t>TH-71</t>
  </si>
  <si>
    <t>Kanchanaburi</t>
  </si>
  <si>
    <t>TH-40</t>
  </si>
  <si>
    <t>Khon Kaen</t>
  </si>
  <si>
    <t>TH-81</t>
  </si>
  <si>
    <t>Krabi</t>
  </si>
  <si>
    <t>TH-10</t>
  </si>
  <si>
    <t>Krung Thep Maha Nakhon</t>
  </si>
  <si>
    <t>metropolitan administration</t>
  </si>
  <si>
    <t>TH-52</t>
  </si>
  <si>
    <t>Lampang</t>
  </si>
  <si>
    <t>TH-51</t>
  </si>
  <si>
    <t>Lamphun</t>
  </si>
  <si>
    <t>TH-42</t>
  </si>
  <si>
    <t>Loei</t>
  </si>
  <si>
    <t>TH-16</t>
  </si>
  <si>
    <t>Lop Buri</t>
  </si>
  <si>
    <t>TH-58</t>
  </si>
  <si>
    <t>Mae Hong Son</t>
  </si>
  <si>
    <t>TH-44</t>
  </si>
  <si>
    <t>Maha Sarakham</t>
  </si>
  <si>
    <t>TH-49</t>
  </si>
  <si>
    <t>Mukdahan</t>
  </si>
  <si>
    <t>TH-26</t>
  </si>
  <si>
    <t>Nakhon Nayok</t>
  </si>
  <si>
    <t>TH-73</t>
  </si>
  <si>
    <t>Nakhon Pathom</t>
  </si>
  <si>
    <t>TH-48</t>
  </si>
  <si>
    <t>Nakhon Phanom</t>
  </si>
  <si>
    <t>TH-30</t>
  </si>
  <si>
    <t>Nakhon Ratchasima</t>
  </si>
  <si>
    <t>TH-60</t>
  </si>
  <si>
    <t>Nakhon Sawan</t>
  </si>
  <si>
    <t>TH-80</t>
  </si>
  <si>
    <t>Nakhon Si Thammarat</t>
  </si>
  <si>
    <t>TH-55</t>
  </si>
  <si>
    <t>Nan</t>
  </si>
  <si>
    <t>TH-96</t>
  </si>
  <si>
    <t>Narathiwat</t>
  </si>
  <si>
    <t>TH-39</t>
  </si>
  <si>
    <t>Nong Bua Lamphu</t>
  </si>
  <si>
    <t>TH-43</t>
  </si>
  <si>
    <t>Nong Khai</t>
  </si>
  <si>
    <t>TH-12</t>
  </si>
  <si>
    <t>Nonthaburi</t>
  </si>
  <si>
    <t>TH-13</t>
  </si>
  <si>
    <t>Pathum Thani</t>
  </si>
  <si>
    <t>TH-94</t>
  </si>
  <si>
    <t>Pattani</t>
  </si>
  <si>
    <t>TH-82</t>
  </si>
  <si>
    <t>Phangnga</t>
  </si>
  <si>
    <t>TH-93</t>
  </si>
  <si>
    <t>Phatthalung</t>
  </si>
  <si>
    <t>TH-56</t>
  </si>
  <si>
    <t>Phayao</t>
  </si>
  <si>
    <t>TH-67</t>
  </si>
  <si>
    <t>Phetchabun</t>
  </si>
  <si>
    <t>TH-76</t>
  </si>
  <si>
    <t>Phetchaburi</t>
  </si>
  <si>
    <t>TH-66</t>
  </si>
  <si>
    <t>Phichit</t>
  </si>
  <si>
    <t>TH-65</t>
  </si>
  <si>
    <t>Phitsanulok</t>
  </si>
  <si>
    <t>TH-54</t>
  </si>
  <si>
    <t>Phrae</t>
  </si>
  <si>
    <t>TH-14</t>
  </si>
  <si>
    <t>Phra Nakhon Si Ayutthaya</t>
  </si>
  <si>
    <t>TH-83</t>
  </si>
  <si>
    <t>Phuket</t>
  </si>
  <si>
    <t>TH-25</t>
  </si>
  <si>
    <t>Prachin Buri</t>
  </si>
  <si>
    <t>TH-77</t>
  </si>
  <si>
    <t>Prachuap Khiri Khan</t>
  </si>
  <si>
    <t>TH-85</t>
  </si>
  <si>
    <t>Ranong</t>
  </si>
  <si>
    <t>TH-70</t>
  </si>
  <si>
    <t>Ratchaburi</t>
  </si>
  <si>
    <t>TH-21</t>
  </si>
  <si>
    <t>Rayong</t>
  </si>
  <si>
    <t>TH-45</t>
  </si>
  <si>
    <t>Roi Et</t>
  </si>
  <si>
    <t>TH-27</t>
  </si>
  <si>
    <t>Sa Kaeo</t>
  </si>
  <si>
    <t>TH-47</t>
  </si>
  <si>
    <t>Sakon Nakhon</t>
  </si>
  <si>
    <t>TH-11</t>
  </si>
  <si>
    <t>Samut Prakan</t>
  </si>
  <si>
    <t>TH-74</t>
  </si>
  <si>
    <t>Samut Sakhon</t>
  </si>
  <si>
    <t>TH-75</t>
  </si>
  <si>
    <t>Samut Songkhram</t>
  </si>
  <si>
    <t>TH-19</t>
  </si>
  <si>
    <t>Saraburi</t>
  </si>
  <si>
    <t>TH-91</t>
  </si>
  <si>
    <t>Satun</t>
  </si>
  <si>
    <t>TH-17</t>
  </si>
  <si>
    <t>Sing Buri</t>
  </si>
  <si>
    <t>TH-33</t>
  </si>
  <si>
    <t>Si Sa Ket</t>
  </si>
  <si>
    <t>TH-90</t>
  </si>
  <si>
    <t>Songkhla</t>
  </si>
  <si>
    <t>TH-64</t>
  </si>
  <si>
    <t>Sukhothai</t>
  </si>
  <si>
    <t>TH-72</t>
  </si>
  <si>
    <t>Suphan Buri</t>
  </si>
  <si>
    <t>TH-84</t>
  </si>
  <si>
    <t>Surat Thani</t>
  </si>
  <si>
    <t>TH-32</t>
  </si>
  <si>
    <t>Surin</t>
  </si>
  <si>
    <t>TH-63</t>
  </si>
  <si>
    <t>Tak</t>
  </si>
  <si>
    <t>TH-92</t>
  </si>
  <si>
    <t>Trang</t>
  </si>
  <si>
    <t>TH-23</t>
  </si>
  <si>
    <t>Trat</t>
  </si>
  <si>
    <t>TH-34</t>
  </si>
  <si>
    <t>Ubon Ratchathani</t>
  </si>
  <si>
    <t>TH-41</t>
  </si>
  <si>
    <t>Udon Thani</t>
  </si>
  <si>
    <t>TH-61</t>
  </si>
  <si>
    <t>Uthai Thani</t>
  </si>
  <si>
    <t>TH-53</t>
  </si>
  <si>
    <t>Uttaradit</t>
  </si>
  <si>
    <t>TH-95</t>
  </si>
  <si>
    <t>Yala</t>
  </si>
  <si>
    <t>TH-35</t>
  </si>
  <si>
    <t>Yasothon</t>
  </si>
  <si>
    <t>TL-AL</t>
  </si>
  <si>
    <t>Aileu</t>
  </si>
  <si>
    <t>TL-AN</t>
  </si>
  <si>
    <t>Ainaro</t>
  </si>
  <si>
    <t>TL-BA</t>
  </si>
  <si>
    <t>Baucau</t>
  </si>
  <si>
    <t>TL-BO</t>
  </si>
  <si>
    <t>Bobonaro</t>
  </si>
  <si>
    <t>TL-DI</t>
  </si>
  <si>
    <t>Díli</t>
  </si>
  <si>
    <t>TL-ER</t>
  </si>
  <si>
    <t>Ermera</t>
  </si>
  <si>
    <t>TL-CO</t>
  </si>
  <si>
    <t>Kovalima</t>
  </si>
  <si>
    <t>TL-LA</t>
  </si>
  <si>
    <t>Lautém</t>
  </si>
  <si>
    <t>TL-LI</t>
  </si>
  <si>
    <t>Likisá</t>
  </si>
  <si>
    <t>TL-MT</t>
  </si>
  <si>
    <t>Manatuto</t>
  </si>
  <si>
    <t>TL-MF</t>
  </si>
  <si>
    <t>Manufahi</t>
  </si>
  <si>
    <t>TL-OE</t>
  </si>
  <si>
    <t>Oé-Cusse Ambeno</t>
  </si>
  <si>
    <t>special administrative region</t>
  </si>
  <si>
    <t>TL-VI</t>
  </si>
  <si>
    <t>Viqueque</t>
  </si>
  <si>
    <t>TG-C</t>
  </si>
  <si>
    <t>Centrale</t>
  </si>
  <si>
    <t>TG-K</t>
  </si>
  <si>
    <t>Kara</t>
  </si>
  <si>
    <t>TG-M</t>
  </si>
  <si>
    <t>Maritime</t>
  </si>
  <si>
    <t>TG-P</t>
  </si>
  <si>
    <t>TG-S</t>
  </si>
  <si>
    <t>TO-01</t>
  </si>
  <si>
    <t>‘Eua</t>
  </si>
  <si>
    <t>TO-02</t>
  </si>
  <si>
    <t>Ha‘apai</t>
  </si>
  <si>
    <t>TO-03</t>
  </si>
  <si>
    <t>Ongo Niua</t>
  </si>
  <si>
    <t>TO-04</t>
  </si>
  <si>
    <t>Tongatapu</t>
  </si>
  <si>
    <t>TO-05</t>
  </si>
  <si>
    <t>Vava‘u</t>
  </si>
  <si>
    <t>TT-ARI</t>
  </si>
  <si>
    <t>Arima</t>
  </si>
  <si>
    <t>TT-CHA</t>
  </si>
  <si>
    <t>Chaguanas</t>
  </si>
  <si>
    <t>TT-CTT</t>
  </si>
  <si>
    <t>Couva/Tabaquite/Talparo</t>
  </si>
  <si>
    <t>TT-DMN</t>
  </si>
  <si>
    <t>Diego Martin</t>
  </si>
  <si>
    <t>TT-MRC</t>
  </si>
  <si>
    <t>Mayaro/Rio Claro</t>
  </si>
  <si>
    <t>TT-PED</t>
  </si>
  <si>
    <t>Penal/Debe</t>
  </si>
  <si>
    <t>TT-PTF</t>
  </si>
  <si>
    <t>Point Fortin</t>
  </si>
  <si>
    <t>TT-POS</t>
  </si>
  <si>
    <t>Port of Spain</t>
  </si>
  <si>
    <t>TT-PRT</t>
  </si>
  <si>
    <t>Princes Town</t>
  </si>
  <si>
    <t>TT-SFO</t>
  </si>
  <si>
    <t>San Fernando</t>
  </si>
  <si>
    <t>TT-SGE</t>
  </si>
  <si>
    <t>Sangre Grande</t>
  </si>
  <si>
    <t>TT-SJL</t>
  </si>
  <si>
    <t>San Juan/Laventille</t>
  </si>
  <si>
    <t>TT-SIP</t>
  </si>
  <si>
    <t>Siparia</t>
  </si>
  <si>
    <t>TT-TOB</t>
  </si>
  <si>
    <t>Tobago</t>
  </si>
  <si>
    <t>ward</t>
  </si>
  <si>
    <t>TT-TUP</t>
  </si>
  <si>
    <t>Tunapuna/Piarco</t>
  </si>
  <si>
    <t>TN-31</t>
  </si>
  <si>
    <t>Béja</t>
  </si>
  <si>
    <t>TN-13</t>
  </si>
  <si>
    <t>Ben Arous</t>
  </si>
  <si>
    <t>TN-23</t>
  </si>
  <si>
    <t>Bizerte</t>
  </si>
  <si>
    <t>TN-81</t>
  </si>
  <si>
    <t>Gabès</t>
  </si>
  <si>
    <t>TN-71</t>
  </si>
  <si>
    <t>Gafsa</t>
  </si>
  <si>
    <t>TN-32</t>
  </si>
  <si>
    <t>Jendouba</t>
  </si>
  <si>
    <t>TN-41</t>
  </si>
  <si>
    <t>Kairouan</t>
  </si>
  <si>
    <t>TN-42</t>
  </si>
  <si>
    <t>Kasserine</t>
  </si>
  <si>
    <t>TN-73</t>
  </si>
  <si>
    <t>Kébili</t>
  </si>
  <si>
    <t>TN-33</t>
  </si>
  <si>
    <t>Kef</t>
  </si>
  <si>
    <t>TN-12</t>
  </si>
  <si>
    <t>L’Ariana</t>
  </si>
  <si>
    <t>TN-53</t>
  </si>
  <si>
    <t>Mahdia</t>
  </si>
  <si>
    <t>TN-14</t>
  </si>
  <si>
    <t>Manouba</t>
  </si>
  <si>
    <t>TN-82</t>
  </si>
  <si>
    <t>Médenine</t>
  </si>
  <si>
    <t>TN-52</t>
  </si>
  <si>
    <t>Monastir</t>
  </si>
  <si>
    <t>TN-21</t>
  </si>
  <si>
    <t>Nabeul</t>
  </si>
  <si>
    <t>TN-61</t>
  </si>
  <si>
    <t>Sfax</t>
  </si>
  <si>
    <t>TN-43</t>
  </si>
  <si>
    <t>Sidi Bouzid</t>
  </si>
  <si>
    <t>TN-34</t>
  </si>
  <si>
    <t>Siliana</t>
  </si>
  <si>
    <t>TN-51</t>
  </si>
  <si>
    <t>Sousse</t>
  </si>
  <si>
    <t>TN-83</t>
  </si>
  <si>
    <t>Tataouine</t>
  </si>
  <si>
    <t>TN-72</t>
  </si>
  <si>
    <t>Tozeur</t>
  </si>
  <si>
    <t>TN-11</t>
  </si>
  <si>
    <t>Tunis</t>
  </si>
  <si>
    <t>TN-22</t>
  </si>
  <si>
    <t>Zaghouan</t>
  </si>
  <si>
    <t>TR-01</t>
  </si>
  <si>
    <t>Adana</t>
  </si>
  <si>
    <t>TR-02</t>
  </si>
  <si>
    <t>Adıyaman</t>
  </si>
  <si>
    <t>TR-03</t>
  </si>
  <si>
    <t>Afyonkarahisar</t>
  </si>
  <si>
    <t>TR-04</t>
  </si>
  <si>
    <t>Ağrı</t>
  </si>
  <si>
    <t>TR-68</t>
  </si>
  <si>
    <t>Aksaray</t>
  </si>
  <si>
    <t>TR-05</t>
  </si>
  <si>
    <t>Amasya</t>
  </si>
  <si>
    <t>TR-06</t>
  </si>
  <si>
    <t>Ankara</t>
  </si>
  <si>
    <t>TR-07</t>
  </si>
  <si>
    <t>Antalya</t>
  </si>
  <si>
    <t>TR-75</t>
  </si>
  <si>
    <t>Ardahan</t>
  </si>
  <si>
    <t>TR-08</t>
  </si>
  <si>
    <t>Artvin</t>
  </si>
  <si>
    <t>TR-09</t>
  </si>
  <si>
    <t>Aydın</t>
  </si>
  <si>
    <t>TR-10</t>
  </si>
  <si>
    <t>Balıkesir</t>
  </si>
  <si>
    <t>TR-74</t>
  </si>
  <si>
    <t>Bartın</t>
  </si>
  <si>
    <t>TR-72</t>
  </si>
  <si>
    <t>Batman</t>
  </si>
  <si>
    <t>TR-69</t>
  </si>
  <si>
    <t>Bayburt</t>
  </si>
  <si>
    <t>TR-11</t>
  </si>
  <si>
    <t>Bilecik</t>
  </si>
  <si>
    <t>TR-12</t>
  </si>
  <si>
    <t>Bingöl</t>
  </si>
  <si>
    <t>TR-13</t>
  </si>
  <si>
    <t>Bitlis</t>
  </si>
  <si>
    <t>TR-14</t>
  </si>
  <si>
    <t>Bolu</t>
  </si>
  <si>
    <t>TR-15</t>
  </si>
  <si>
    <t>Burdur</t>
  </si>
  <si>
    <t>TR-16</t>
  </si>
  <si>
    <t>Bursa</t>
  </si>
  <si>
    <t>TR-17</t>
  </si>
  <si>
    <t>Çanakkale</t>
  </si>
  <si>
    <t>TR-18</t>
  </si>
  <si>
    <t>Çankırı</t>
  </si>
  <si>
    <t>TR-19</t>
  </si>
  <si>
    <t>Çorum</t>
  </si>
  <si>
    <t>TR-20</t>
  </si>
  <si>
    <t>Denizli</t>
  </si>
  <si>
    <t>TR-21</t>
  </si>
  <si>
    <t>Diyarbakır</t>
  </si>
  <si>
    <t>TR-81</t>
  </si>
  <si>
    <t>Düzce</t>
  </si>
  <si>
    <t>TR-22</t>
  </si>
  <si>
    <t>Edirne</t>
  </si>
  <si>
    <t>TR-23</t>
  </si>
  <si>
    <t>Elazığ</t>
  </si>
  <si>
    <t>TR-24</t>
  </si>
  <si>
    <t>Erzincan</t>
  </si>
  <si>
    <t>TR-25</t>
  </si>
  <si>
    <t>Erzurum</t>
  </si>
  <si>
    <t>TR-26</t>
  </si>
  <si>
    <t>Eskişehir</t>
  </si>
  <si>
    <t>TR-27</t>
  </si>
  <si>
    <t>Gaziantep</t>
  </si>
  <si>
    <t>TR-28</t>
  </si>
  <si>
    <t>Giresun</t>
  </si>
  <si>
    <t>TR-29</t>
  </si>
  <si>
    <t>Gümüşhane</t>
  </si>
  <si>
    <t>TR-30</t>
  </si>
  <si>
    <t>Hakkâri</t>
  </si>
  <si>
    <t>TR-31</t>
  </si>
  <si>
    <t>Hatay</t>
  </si>
  <si>
    <t>TR-76</t>
  </si>
  <si>
    <t>Iğdır</t>
  </si>
  <si>
    <t>TR-32</t>
  </si>
  <si>
    <t>Isparta</t>
  </si>
  <si>
    <t>TR-34</t>
  </si>
  <si>
    <t>İstanbul</t>
  </si>
  <si>
    <t>TR-35</t>
  </si>
  <si>
    <t>İzmir</t>
  </si>
  <si>
    <t>TR-46</t>
  </si>
  <si>
    <t>Kahramanmaraş</t>
  </si>
  <si>
    <t>TR-78</t>
  </si>
  <si>
    <t>Karabük</t>
  </si>
  <si>
    <t>TR-70</t>
  </si>
  <si>
    <t>Karaman</t>
  </si>
  <si>
    <t>TR-36</t>
  </si>
  <si>
    <t>Kars</t>
  </si>
  <si>
    <t>TR-37</t>
  </si>
  <si>
    <t>Kastamonu</t>
  </si>
  <si>
    <t>TR-38</t>
  </si>
  <si>
    <t>Kayseri</t>
  </si>
  <si>
    <t>TR-79</t>
  </si>
  <si>
    <t>Kilis</t>
  </si>
  <si>
    <t>TR-71</t>
  </si>
  <si>
    <t>Kırıkkale</t>
  </si>
  <si>
    <t>TR-39</t>
  </si>
  <si>
    <t>Kırklareli</t>
  </si>
  <si>
    <t>TR-40</t>
  </si>
  <si>
    <t>Kırşehir</t>
  </si>
  <si>
    <t>TR-41</t>
  </si>
  <si>
    <t>Kocaeli</t>
  </si>
  <si>
    <t>TR-42</t>
  </si>
  <si>
    <t>Konya</t>
  </si>
  <si>
    <t>TR-43</t>
  </si>
  <si>
    <t>Kütahya</t>
  </si>
  <si>
    <t>TR-44</t>
  </si>
  <si>
    <t>Malatya</t>
  </si>
  <si>
    <t>TR-45</t>
  </si>
  <si>
    <t>Manisa</t>
  </si>
  <si>
    <t>TR-47</t>
  </si>
  <si>
    <t>Mardin</t>
  </si>
  <si>
    <t>TR-33</t>
  </si>
  <si>
    <t>Mersin</t>
  </si>
  <si>
    <t>TR-48</t>
  </si>
  <si>
    <t>Muğla</t>
  </si>
  <si>
    <t>TR-49</t>
  </si>
  <si>
    <t>Muş</t>
  </si>
  <si>
    <t>TR-50</t>
  </si>
  <si>
    <t>Nevşehir</t>
  </si>
  <si>
    <t>TR-51</t>
  </si>
  <si>
    <t>Niğde</t>
  </si>
  <si>
    <t>TR-52</t>
  </si>
  <si>
    <t>Ordu</t>
  </si>
  <si>
    <t>TR-80</t>
  </si>
  <si>
    <t>Osmaniye</t>
  </si>
  <si>
    <t>TR-53</t>
  </si>
  <si>
    <t>Rize</t>
  </si>
  <si>
    <t>TR-54</t>
  </si>
  <si>
    <t>Sakarya</t>
  </si>
  <si>
    <t>TR-55</t>
  </si>
  <si>
    <t>Samsun</t>
  </si>
  <si>
    <t>TR-63</t>
  </si>
  <si>
    <t>Şanlıurfa</t>
  </si>
  <si>
    <t>TR-56</t>
  </si>
  <si>
    <t>Siirt</t>
  </si>
  <si>
    <t>TR-57</t>
  </si>
  <si>
    <t>Sinop</t>
  </si>
  <si>
    <t>TR-73</t>
  </si>
  <si>
    <t>Şırnak</t>
  </si>
  <si>
    <t>TR-58</t>
  </si>
  <si>
    <t>Sivas</t>
  </si>
  <si>
    <t>TR-59</t>
  </si>
  <si>
    <t>Tekirdağ</t>
  </si>
  <si>
    <t>TR-60</t>
  </si>
  <si>
    <t>Tokat</t>
  </si>
  <si>
    <t>TR-61</t>
  </si>
  <si>
    <t>Trabzon</t>
  </si>
  <si>
    <t>TR-62</t>
  </si>
  <si>
    <t>Tunceli</t>
  </si>
  <si>
    <t>TR-64</t>
  </si>
  <si>
    <t>Uşak</t>
  </si>
  <si>
    <t>TR-65</t>
  </si>
  <si>
    <t>Van</t>
  </si>
  <si>
    <t>TR-77</t>
  </si>
  <si>
    <t>Yalova</t>
  </si>
  <si>
    <t>TR-66</t>
  </si>
  <si>
    <t>Yozgat</t>
  </si>
  <si>
    <t>TR-67</t>
  </si>
  <si>
    <t>Zonguldak</t>
  </si>
  <si>
    <t>TM-A</t>
  </si>
  <si>
    <t>Ahal</t>
  </si>
  <si>
    <t>TM-S</t>
  </si>
  <si>
    <t>Aşgabat</t>
  </si>
  <si>
    <t>TM-B</t>
  </si>
  <si>
    <t>Balkan</t>
  </si>
  <si>
    <t>TM-D</t>
  </si>
  <si>
    <t>Daşoguz</t>
  </si>
  <si>
    <t>TM-L</t>
  </si>
  <si>
    <t>Lebap</t>
  </si>
  <si>
    <t>TM-M</t>
  </si>
  <si>
    <t>Mary</t>
  </si>
  <si>
    <t>TV-FUN</t>
  </si>
  <si>
    <t>Funafuti</t>
  </si>
  <si>
    <t>town council</t>
  </si>
  <si>
    <t>TV-NMG</t>
  </si>
  <si>
    <t>Nanumaga</t>
  </si>
  <si>
    <t>island council</t>
  </si>
  <si>
    <t>TV-NMA</t>
  </si>
  <si>
    <t>Nanumea</t>
  </si>
  <si>
    <t>TV-NIT</t>
  </si>
  <si>
    <t>Niutao</t>
  </si>
  <si>
    <t>TV-NUI</t>
  </si>
  <si>
    <t>Nui</t>
  </si>
  <si>
    <t>TV-NKF</t>
  </si>
  <si>
    <t>Nukufetau</t>
  </si>
  <si>
    <t>TV-NKL</t>
  </si>
  <si>
    <t>Nukulaelae</t>
  </si>
  <si>
    <t>TV-VAI</t>
  </si>
  <si>
    <t>Vaitupu</t>
  </si>
  <si>
    <t>UG-C</t>
  </si>
  <si>
    <t>UG-117</t>
  </si>
  <si>
    <t xml:space="preserve">     Buikwe</t>
  </si>
  <si>
    <t>UG-118</t>
  </si>
  <si>
    <t xml:space="preserve">     Bukomansimbi</t>
  </si>
  <si>
    <t>UG-119</t>
  </si>
  <si>
    <t xml:space="preserve">     Butambala</t>
  </si>
  <si>
    <t>UG-120</t>
  </si>
  <si>
    <t xml:space="preserve">     Buvuma</t>
  </si>
  <si>
    <t>UG-121</t>
  </si>
  <si>
    <t xml:space="preserve">     Gomba</t>
  </si>
  <si>
    <t>UG-101</t>
  </si>
  <si>
    <t xml:space="preserve">     Kalangala</t>
  </si>
  <si>
    <t>UG-122</t>
  </si>
  <si>
    <t xml:space="preserve">     Kalungu</t>
  </si>
  <si>
    <t>UG-102</t>
  </si>
  <si>
    <t xml:space="preserve">     Kampala</t>
  </si>
  <si>
    <t>UG-112</t>
  </si>
  <si>
    <t xml:space="preserve">     Kayunga</t>
  </si>
  <si>
    <t>UG-103</t>
  </si>
  <si>
    <t xml:space="preserve">     Kiboga</t>
  </si>
  <si>
    <t>UG-123</t>
  </si>
  <si>
    <t xml:space="preserve">     Kyankwanzi</t>
  </si>
  <si>
    <t>UG-125</t>
  </si>
  <si>
    <t xml:space="preserve">     Kyotera</t>
  </si>
  <si>
    <t>UG-104</t>
  </si>
  <si>
    <t xml:space="preserve">     Luwero</t>
  </si>
  <si>
    <t>UG-124</t>
  </si>
  <si>
    <t xml:space="preserve">     Lwengo</t>
  </si>
  <si>
    <t>UG-114</t>
  </si>
  <si>
    <t xml:space="preserve">     Lyantonde</t>
  </si>
  <si>
    <t>UG-105</t>
  </si>
  <si>
    <t xml:space="preserve">     Masaka</t>
  </si>
  <si>
    <t>UG-115</t>
  </si>
  <si>
    <t xml:space="preserve">     Mityana</t>
  </si>
  <si>
    <t>UG-106</t>
  </si>
  <si>
    <t xml:space="preserve">     Mpigi</t>
  </si>
  <si>
    <t>UG-107</t>
  </si>
  <si>
    <t xml:space="preserve">     Mubende</t>
  </si>
  <si>
    <t>UG-108</t>
  </si>
  <si>
    <t xml:space="preserve">     Mukono</t>
  </si>
  <si>
    <t>UG-116</t>
  </si>
  <si>
    <t xml:space="preserve">     Nakaseke</t>
  </si>
  <si>
    <t>UG-109</t>
  </si>
  <si>
    <t xml:space="preserve">     Nakasongola</t>
  </si>
  <si>
    <t>UG-110</t>
  </si>
  <si>
    <t xml:space="preserve">     Rakai</t>
  </si>
  <si>
    <t>UG-111</t>
  </si>
  <si>
    <t xml:space="preserve">     Sembabule</t>
  </si>
  <si>
    <t>UG-113</t>
  </si>
  <si>
    <t xml:space="preserve">     Wakiso</t>
  </si>
  <si>
    <t>UG-E</t>
  </si>
  <si>
    <t>UG-216</t>
  </si>
  <si>
    <t xml:space="preserve">     Amuria</t>
  </si>
  <si>
    <t>UG-217</t>
  </si>
  <si>
    <t xml:space="preserve">     Budaka</t>
  </si>
  <si>
    <t>UG-218</t>
  </si>
  <si>
    <t xml:space="preserve">     Bududa</t>
  </si>
  <si>
    <t>UG-201</t>
  </si>
  <si>
    <t xml:space="preserve">     Bugiri</t>
  </si>
  <si>
    <t>UG-219</t>
  </si>
  <si>
    <t xml:space="preserve">     Bukedea</t>
  </si>
  <si>
    <t>UG-220</t>
  </si>
  <si>
    <t>UG-225</t>
  </si>
  <si>
    <t xml:space="preserve">     Bulambuli</t>
  </si>
  <si>
    <t>UG-202</t>
  </si>
  <si>
    <t xml:space="preserve">     Busia</t>
  </si>
  <si>
    <t>UG-221</t>
  </si>
  <si>
    <t xml:space="preserve">     Butaleja</t>
  </si>
  <si>
    <t>UG-233</t>
  </si>
  <si>
    <t xml:space="preserve">     Butebo</t>
  </si>
  <si>
    <t>UG-226</t>
  </si>
  <si>
    <t xml:space="preserve">     Buyende</t>
  </si>
  <si>
    <t>UG-203</t>
  </si>
  <si>
    <t xml:space="preserve">     Iganga</t>
  </si>
  <si>
    <t>UG-204</t>
  </si>
  <si>
    <t xml:space="preserve">     Jinja</t>
  </si>
  <si>
    <t>UG-213</t>
  </si>
  <si>
    <t xml:space="preserve">     Kaberamaido</t>
  </si>
  <si>
    <t>UG-222</t>
  </si>
  <si>
    <t xml:space="preserve">     Kaliro</t>
  </si>
  <si>
    <t>UG-205</t>
  </si>
  <si>
    <t xml:space="preserve">     Kamuli</t>
  </si>
  <si>
    <t>UG-206</t>
  </si>
  <si>
    <t xml:space="preserve">     Kapchorwa</t>
  </si>
  <si>
    <t>UG-207</t>
  </si>
  <si>
    <t xml:space="preserve">     Katakwi</t>
  </si>
  <si>
    <t>UG-227</t>
  </si>
  <si>
    <t xml:space="preserve">     Kibuku</t>
  </si>
  <si>
    <t>UG-208</t>
  </si>
  <si>
    <t xml:space="preserve">     Kumi</t>
  </si>
  <si>
    <t>UG-228</t>
  </si>
  <si>
    <t xml:space="preserve">     Kween</t>
  </si>
  <si>
    <t>UG-229</t>
  </si>
  <si>
    <t xml:space="preserve">     Luuka</t>
  </si>
  <si>
    <t>UG-223</t>
  </si>
  <si>
    <t xml:space="preserve">     Manafwa</t>
  </si>
  <si>
    <t>UG-214</t>
  </si>
  <si>
    <t xml:space="preserve">     Mayuge</t>
  </si>
  <si>
    <t>UG-209</t>
  </si>
  <si>
    <t xml:space="preserve">     Mbale</t>
  </si>
  <si>
    <t>UG-230</t>
  </si>
  <si>
    <t xml:space="preserve">     Namayingo</t>
  </si>
  <si>
    <t>UG-234</t>
  </si>
  <si>
    <t xml:space="preserve">     Namisindwa</t>
  </si>
  <si>
    <t>UG-224</t>
  </si>
  <si>
    <t xml:space="preserve">     Namutumba</t>
  </si>
  <si>
    <t>UG-231</t>
  </si>
  <si>
    <t xml:space="preserve">     Ngora</t>
  </si>
  <si>
    <t>UG-210</t>
  </si>
  <si>
    <t xml:space="preserve">     Pallisa</t>
  </si>
  <si>
    <t>UG-232</t>
  </si>
  <si>
    <t xml:space="preserve">     Serere</t>
  </si>
  <si>
    <t>UG-215</t>
  </si>
  <si>
    <t xml:space="preserve">     Sironko</t>
  </si>
  <si>
    <t>UG-211</t>
  </si>
  <si>
    <t xml:space="preserve">     Soroti</t>
  </si>
  <si>
    <t>UG-212</t>
  </si>
  <si>
    <t xml:space="preserve">     Tororo</t>
  </si>
  <si>
    <t>UG-N</t>
  </si>
  <si>
    <t>UG-314</t>
  </si>
  <si>
    <t xml:space="preserve">     Abim</t>
  </si>
  <si>
    <t>UG-301</t>
  </si>
  <si>
    <t xml:space="preserve">     Adjumani</t>
  </si>
  <si>
    <t>UG-322</t>
  </si>
  <si>
    <t xml:space="preserve">     Agago</t>
  </si>
  <si>
    <t>UG-323</t>
  </si>
  <si>
    <t xml:space="preserve">     Alebtong</t>
  </si>
  <si>
    <t>UG-315</t>
  </si>
  <si>
    <t xml:space="preserve">     Amolatar</t>
  </si>
  <si>
    <t>UG-324</t>
  </si>
  <si>
    <t xml:space="preserve">     Amudat</t>
  </si>
  <si>
    <t>UG-316</t>
  </si>
  <si>
    <t xml:space="preserve">     Amuru</t>
  </si>
  <si>
    <t>UG-302</t>
  </si>
  <si>
    <t xml:space="preserve">     Apac</t>
  </si>
  <si>
    <t>UG-303</t>
  </si>
  <si>
    <t xml:space="preserve">     Arua</t>
  </si>
  <si>
    <t>UG-317</t>
  </si>
  <si>
    <t xml:space="preserve">     Dokolo</t>
  </si>
  <si>
    <t>UG-304</t>
  </si>
  <si>
    <t xml:space="preserve">     Gulu</t>
  </si>
  <si>
    <t>UG-318</t>
  </si>
  <si>
    <t xml:space="preserve">     Kaabong</t>
  </si>
  <si>
    <t>UG-305</t>
  </si>
  <si>
    <t xml:space="preserve">     Kitgum</t>
  </si>
  <si>
    <t>UG-319</t>
  </si>
  <si>
    <t xml:space="preserve">     Koboko</t>
  </si>
  <si>
    <t>UG-325</t>
  </si>
  <si>
    <t xml:space="preserve">     Kole</t>
  </si>
  <si>
    <t>UG-306</t>
  </si>
  <si>
    <t xml:space="preserve">     Kotido</t>
  </si>
  <si>
    <t>UG-326</t>
  </si>
  <si>
    <t xml:space="preserve">     Lamwo</t>
  </si>
  <si>
    <t>UG-307</t>
  </si>
  <si>
    <t xml:space="preserve">     Lira</t>
  </si>
  <si>
    <t>UG-320</t>
  </si>
  <si>
    <t xml:space="preserve">     Maracha</t>
  </si>
  <si>
    <t>UG-308</t>
  </si>
  <si>
    <t xml:space="preserve">     Moroto</t>
  </si>
  <si>
    <t>UG-309</t>
  </si>
  <si>
    <t xml:space="preserve">     Moyo</t>
  </si>
  <si>
    <t>UG-311</t>
  </si>
  <si>
    <t xml:space="preserve">     Nakapiripirit</t>
  </si>
  <si>
    <t>UG-327</t>
  </si>
  <si>
    <t xml:space="preserve">     Napak</t>
  </si>
  <si>
    <t>UG-310</t>
  </si>
  <si>
    <t xml:space="preserve">     Nebbi</t>
  </si>
  <si>
    <t>UG-328</t>
  </si>
  <si>
    <t xml:space="preserve">     Nwoya</t>
  </si>
  <si>
    <t>UG-331</t>
  </si>
  <si>
    <t xml:space="preserve">     Omoro</t>
  </si>
  <si>
    <t>UG-329</t>
  </si>
  <si>
    <t xml:space="preserve">     Otuke</t>
  </si>
  <si>
    <t>UG-321</t>
  </si>
  <si>
    <t xml:space="preserve">     Oyam</t>
  </si>
  <si>
    <t>UG-312</t>
  </si>
  <si>
    <t xml:space="preserve">     Pader</t>
  </si>
  <si>
    <t>UG-332</t>
  </si>
  <si>
    <t xml:space="preserve">     Pakwach</t>
  </si>
  <si>
    <t>UG-313</t>
  </si>
  <si>
    <t xml:space="preserve">     Yumbe</t>
  </si>
  <si>
    <t>UG-330</t>
  </si>
  <si>
    <t xml:space="preserve">     Zombo</t>
  </si>
  <si>
    <t>UG-W</t>
  </si>
  <si>
    <t>UG-420</t>
  </si>
  <si>
    <t xml:space="preserve">     Buhweju</t>
  </si>
  <si>
    <t>UG-416</t>
  </si>
  <si>
    <t xml:space="preserve">     Buliisa</t>
  </si>
  <si>
    <t>UG-401</t>
  </si>
  <si>
    <t xml:space="preserve">     Bundibugyo</t>
  </si>
  <si>
    <t>UG-430</t>
  </si>
  <si>
    <t xml:space="preserve">     Bunyangabu</t>
  </si>
  <si>
    <t>UG-402</t>
  </si>
  <si>
    <t xml:space="preserve">     Bushenyi</t>
  </si>
  <si>
    <t>UG-403</t>
  </si>
  <si>
    <t xml:space="preserve">     Hoima</t>
  </si>
  <si>
    <t>UG-417</t>
  </si>
  <si>
    <t xml:space="preserve">     Ibanda</t>
  </si>
  <si>
    <t>UG-418</t>
  </si>
  <si>
    <t xml:space="preserve">     Isingiro</t>
  </si>
  <si>
    <t>UG-404</t>
  </si>
  <si>
    <t xml:space="preserve">     Kabale</t>
  </si>
  <si>
    <t>UG-405</t>
  </si>
  <si>
    <t xml:space="preserve">     Kabarole</t>
  </si>
  <si>
    <t>UG-427</t>
  </si>
  <si>
    <t xml:space="preserve">     Kagadi</t>
  </si>
  <si>
    <t>UG-428</t>
  </si>
  <si>
    <t xml:space="preserve">     Kakumiro</t>
  </si>
  <si>
    <t>UG-413</t>
  </si>
  <si>
    <t xml:space="preserve">     Kamwenge</t>
  </si>
  <si>
    <t>UG-414</t>
  </si>
  <si>
    <t xml:space="preserve">     Kanungu</t>
  </si>
  <si>
    <t>UG-406</t>
  </si>
  <si>
    <t xml:space="preserve">     Kasese</t>
  </si>
  <si>
    <t>UG-407</t>
  </si>
  <si>
    <t xml:space="preserve">     Kibaale</t>
  </si>
  <si>
    <t>UG-419</t>
  </si>
  <si>
    <t xml:space="preserve">     Kiruhura</t>
  </si>
  <si>
    <t>UG-421</t>
  </si>
  <si>
    <t xml:space="preserve">     Kiryandongo</t>
  </si>
  <si>
    <t>UG-408</t>
  </si>
  <si>
    <t xml:space="preserve">     Kisoro</t>
  </si>
  <si>
    <t>UG-422</t>
  </si>
  <si>
    <t xml:space="preserve">     Kyegegwa</t>
  </si>
  <si>
    <t>UG-415</t>
  </si>
  <si>
    <t xml:space="preserve">     Kyenjojo</t>
  </si>
  <si>
    <t>UG-409</t>
  </si>
  <si>
    <t xml:space="preserve">     Masindi</t>
  </si>
  <si>
    <t>UG-410</t>
  </si>
  <si>
    <t xml:space="preserve">     Mbarara</t>
  </si>
  <si>
    <t>UG-423</t>
  </si>
  <si>
    <t xml:space="preserve">     Mitooma</t>
  </si>
  <si>
    <t>UG-424</t>
  </si>
  <si>
    <t xml:space="preserve">     Ntoroko</t>
  </si>
  <si>
    <t>UG-411</t>
  </si>
  <si>
    <t xml:space="preserve">     Ntungamo</t>
  </si>
  <si>
    <t>UG-429</t>
  </si>
  <si>
    <t xml:space="preserve">     Rubanda</t>
  </si>
  <si>
    <t>UG-425</t>
  </si>
  <si>
    <t xml:space="preserve">     Rubirizi</t>
  </si>
  <si>
    <t>UG-431</t>
  </si>
  <si>
    <t xml:space="preserve">     Rukiga</t>
  </si>
  <si>
    <t>UG-412</t>
  </si>
  <si>
    <t xml:space="preserve">     Rukungiri</t>
  </si>
  <si>
    <t>UG-426</t>
  </si>
  <si>
    <t xml:space="preserve">     Sheema</t>
  </si>
  <si>
    <t>UA-71</t>
  </si>
  <si>
    <t>UA-74</t>
  </si>
  <si>
    <t>UA-77</t>
  </si>
  <si>
    <t>UA-12</t>
  </si>
  <si>
    <t>UA-14</t>
  </si>
  <si>
    <t>UA-26</t>
  </si>
  <si>
    <t>UA-63</t>
  </si>
  <si>
    <t>UA-65</t>
  </si>
  <si>
    <t>UA-68</t>
  </si>
  <si>
    <t>UA-35</t>
  </si>
  <si>
    <t>UA-43</t>
  </si>
  <si>
    <t>Krym, Avtonomna Respublika</t>
  </si>
  <si>
    <t>UA-30</t>
  </si>
  <si>
    <t>UA-32</t>
  </si>
  <si>
    <t>UA-09</t>
  </si>
  <si>
    <t>UA-46</t>
  </si>
  <si>
    <t>UA-48</t>
  </si>
  <si>
    <t>UA-51</t>
  </si>
  <si>
    <t>UA-53</t>
  </si>
  <si>
    <t>UA-56</t>
  </si>
  <si>
    <t>UA-40</t>
  </si>
  <si>
    <t>UA-59</t>
  </si>
  <si>
    <t>UA-61</t>
  </si>
  <si>
    <t>UA-05</t>
  </si>
  <si>
    <t>UA-07</t>
  </si>
  <si>
    <t>UA-21</t>
  </si>
  <si>
    <t>UA-23</t>
  </si>
  <si>
    <t>UA-18</t>
  </si>
  <si>
    <t>AE-AZ</t>
  </si>
  <si>
    <t>Abū Z̧aby</t>
  </si>
  <si>
    <t>emirate</t>
  </si>
  <si>
    <t>AE-AJ</t>
  </si>
  <si>
    <t>‘Ajmān</t>
  </si>
  <si>
    <t>AE-FU</t>
  </si>
  <si>
    <t>Al Fujayrah</t>
  </si>
  <si>
    <t>AE-SH</t>
  </si>
  <si>
    <t>Ash Shāriqah</t>
  </si>
  <si>
    <t>AE-DU</t>
  </si>
  <si>
    <t>Dubayy</t>
  </si>
  <si>
    <t>AE-RK</t>
  </si>
  <si>
    <t>Ra’s al Khaymah</t>
  </si>
  <si>
    <t>AE-UQ</t>
  </si>
  <si>
    <t>Umm al Qaywayn</t>
  </si>
  <si>
    <t>GB-ENG</t>
  </si>
  <si>
    <t>England</t>
  </si>
  <si>
    <t>country</t>
  </si>
  <si>
    <t>GB-BDG</t>
  </si>
  <si>
    <t xml:space="preserve">     Barking and Dagenham</t>
  </si>
  <si>
    <t>London borough</t>
  </si>
  <si>
    <t>GB-BNE</t>
  </si>
  <si>
    <t xml:space="preserve">     Barnet</t>
  </si>
  <si>
    <t>GB-BNS</t>
  </si>
  <si>
    <t xml:space="preserve">     Barnsley</t>
  </si>
  <si>
    <t>metropolitan district</t>
  </si>
  <si>
    <t>GB-BAS</t>
  </si>
  <si>
    <t xml:space="preserve">     Bath and North East Somerset</t>
  </si>
  <si>
    <t>unitary authority</t>
  </si>
  <si>
    <t>GB-BDF</t>
  </si>
  <si>
    <t xml:space="preserve">     Bedford</t>
  </si>
  <si>
    <t>GB-BEX</t>
  </si>
  <si>
    <t xml:space="preserve">     Bexley</t>
  </si>
  <si>
    <t>GB-BIR</t>
  </si>
  <si>
    <t xml:space="preserve">     Birmingham</t>
  </si>
  <si>
    <t>GB-BBD</t>
  </si>
  <si>
    <t xml:space="preserve">     Blackburn with Darwen</t>
  </si>
  <si>
    <t>GB-BPL</t>
  </si>
  <si>
    <t xml:space="preserve">     Blackpool</t>
  </si>
  <si>
    <t>GB-BOL</t>
  </si>
  <si>
    <t xml:space="preserve">     Bolton</t>
  </si>
  <si>
    <t>GB-BRC</t>
  </si>
  <si>
    <t xml:space="preserve">     Bracknell Forest</t>
  </si>
  <si>
    <t>GB-BRD</t>
  </si>
  <si>
    <t xml:space="preserve">     Bradford</t>
  </si>
  <si>
    <t>GB-BEN</t>
  </si>
  <si>
    <t xml:space="preserve">     Brent</t>
  </si>
  <si>
    <t>GB-BNH</t>
  </si>
  <si>
    <t xml:space="preserve">     Brighton and Hove</t>
  </si>
  <si>
    <t>GB-BST</t>
  </si>
  <si>
    <t xml:space="preserve">     Bristol, City of</t>
  </si>
  <si>
    <t>GB-BRY</t>
  </si>
  <si>
    <t xml:space="preserve">     Bromley</t>
  </si>
  <si>
    <t>GB-BKM</t>
  </si>
  <si>
    <t xml:space="preserve">     Buckinghamshire</t>
  </si>
  <si>
    <t>GB-BUR</t>
  </si>
  <si>
    <t xml:space="preserve">     Bury</t>
  </si>
  <si>
    <t>GB-CLD</t>
  </si>
  <si>
    <t xml:space="preserve">     Calderdale</t>
  </si>
  <si>
    <t>GB-CAM</t>
  </si>
  <si>
    <t xml:space="preserve">     Cambridgeshire</t>
  </si>
  <si>
    <t>GB-CMD</t>
  </si>
  <si>
    <t xml:space="preserve">     Camden</t>
  </si>
  <si>
    <t>GB-CBF</t>
  </si>
  <si>
    <t xml:space="preserve">     Central Bedfordshire</t>
  </si>
  <si>
    <t>GB-CHE</t>
  </si>
  <si>
    <t xml:space="preserve">     Cheshire East</t>
  </si>
  <si>
    <t>GB-CHW</t>
  </si>
  <si>
    <t xml:space="preserve">     Cheshire West and Chester</t>
  </si>
  <si>
    <t>GB-CON</t>
  </si>
  <si>
    <t xml:space="preserve">     Cornwall</t>
  </si>
  <si>
    <t>GB-COV</t>
  </si>
  <si>
    <t xml:space="preserve">     Coventry</t>
  </si>
  <si>
    <t>GB-CRY</t>
  </si>
  <si>
    <t xml:space="preserve">     Croydon</t>
  </si>
  <si>
    <t>GB-CMA</t>
  </si>
  <si>
    <t xml:space="preserve">     Cumbria</t>
  </si>
  <si>
    <t>GB-DAL</t>
  </si>
  <si>
    <t xml:space="preserve">     Darlington</t>
  </si>
  <si>
    <t>GB-DER</t>
  </si>
  <si>
    <t xml:space="preserve">     Derby</t>
  </si>
  <si>
    <t>GB-DBY</t>
  </si>
  <si>
    <t xml:space="preserve">     Derbyshire</t>
  </si>
  <si>
    <t>GB-DEV</t>
  </si>
  <si>
    <t xml:space="preserve">     Devon</t>
  </si>
  <si>
    <t>GB-DNC</t>
  </si>
  <si>
    <t xml:space="preserve">     Doncaster</t>
  </si>
  <si>
    <t>GB-DOR</t>
  </si>
  <si>
    <t xml:space="preserve">     Dorset</t>
  </si>
  <si>
    <t>GB-DUD</t>
  </si>
  <si>
    <t xml:space="preserve">     Dudley</t>
  </si>
  <si>
    <t>GB-DUR</t>
  </si>
  <si>
    <t xml:space="preserve">     Durham</t>
  </si>
  <si>
    <t>GB-EAL</t>
  </si>
  <si>
    <t xml:space="preserve">     Ealing</t>
  </si>
  <si>
    <t>GB-ERY</t>
  </si>
  <si>
    <t xml:space="preserve">     East Riding of Yorkshire</t>
  </si>
  <si>
    <t>GB-ESX</t>
  </si>
  <si>
    <t xml:space="preserve">     East Sussex</t>
  </si>
  <si>
    <t>GB-ENF</t>
  </si>
  <si>
    <t xml:space="preserve">     Enfield</t>
  </si>
  <si>
    <t>GB-ESS</t>
  </si>
  <si>
    <t xml:space="preserve">     Essex</t>
  </si>
  <si>
    <t>GB-GAT</t>
  </si>
  <si>
    <t xml:space="preserve">     Gateshead</t>
  </si>
  <si>
    <t>GB-GLS</t>
  </si>
  <si>
    <t xml:space="preserve">     Gloucestershire</t>
  </si>
  <si>
    <t>GB-GRE</t>
  </si>
  <si>
    <t xml:space="preserve">     Greenwich</t>
  </si>
  <si>
    <t>GB-HCK</t>
  </si>
  <si>
    <t xml:space="preserve">     Hackney</t>
  </si>
  <si>
    <t>GB-HAL</t>
  </si>
  <si>
    <t xml:space="preserve">     Halton</t>
  </si>
  <si>
    <t>GB-HMF</t>
  </si>
  <si>
    <t xml:space="preserve">     Hammersmith and Fulham</t>
  </si>
  <si>
    <t>GB-HAM</t>
  </si>
  <si>
    <t xml:space="preserve">     Hampshire</t>
  </si>
  <si>
    <t>GB-HRY</t>
  </si>
  <si>
    <t xml:space="preserve">     Haringey</t>
  </si>
  <si>
    <t>GB-HRW</t>
  </si>
  <si>
    <t xml:space="preserve">     Harrow</t>
  </si>
  <si>
    <t>GB-HPL</t>
  </si>
  <si>
    <t xml:space="preserve">     Hartlepool</t>
  </si>
  <si>
    <t>GB-HAV</t>
  </si>
  <si>
    <t xml:space="preserve">     Havering</t>
  </si>
  <si>
    <t>GB-HEF</t>
  </si>
  <si>
    <t xml:space="preserve">     Herefordshire</t>
  </si>
  <si>
    <t>GB-HRT</t>
  </si>
  <si>
    <t xml:space="preserve">     Hertfordshire</t>
  </si>
  <si>
    <t>GB-HIL</t>
  </si>
  <si>
    <t xml:space="preserve">     Hillingdon</t>
  </si>
  <si>
    <t>GB-HNS</t>
  </si>
  <si>
    <t xml:space="preserve">     Hounslow</t>
  </si>
  <si>
    <t>GB-IOW</t>
  </si>
  <si>
    <t xml:space="preserve">     Isle of Wight</t>
  </si>
  <si>
    <t>GB-IOS</t>
  </si>
  <si>
    <t xml:space="preserve">     Isles of Scilly</t>
  </si>
  <si>
    <t>GB-ISL</t>
  </si>
  <si>
    <t xml:space="preserve">     Islington</t>
  </si>
  <si>
    <t>GB-KEC</t>
  </si>
  <si>
    <t xml:space="preserve">     Kensington and Chelsea</t>
  </si>
  <si>
    <t>GB-KEN</t>
  </si>
  <si>
    <t xml:space="preserve">     Kent</t>
  </si>
  <si>
    <t>GB-KHL</t>
  </si>
  <si>
    <t xml:space="preserve">     Kingston upon Hull, City of</t>
  </si>
  <si>
    <t>GB-KTT</t>
  </si>
  <si>
    <t xml:space="preserve">     Kingston upon Thames</t>
  </si>
  <si>
    <t>GB-KIR</t>
  </si>
  <si>
    <t xml:space="preserve">     Kirklees</t>
  </si>
  <si>
    <t>GB-KWL</t>
  </si>
  <si>
    <t xml:space="preserve">     Knowsley</t>
  </si>
  <si>
    <t>GB-LBH</t>
  </si>
  <si>
    <t xml:space="preserve">     Lambeth</t>
  </si>
  <si>
    <t>GB-LAN</t>
  </si>
  <si>
    <t xml:space="preserve">     Lancashire</t>
  </si>
  <si>
    <t>GB-LDS</t>
  </si>
  <si>
    <t xml:space="preserve">     Leeds</t>
  </si>
  <si>
    <t>GB-LCE</t>
  </si>
  <si>
    <t xml:space="preserve">     Leicester</t>
  </si>
  <si>
    <t>GB-LEC</t>
  </si>
  <si>
    <t xml:space="preserve">     Leicestershire</t>
  </si>
  <si>
    <t>GB-LEW</t>
  </si>
  <si>
    <t xml:space="preserve">     Lewisham</t>
  </si>
  <si>
    <t>GB-LIN</t>
  </si>
  <si>
    <t xml:space="preserve">     Lincolnshire</t>
  </si>
  <si>
    <t>GB-LIV</t>
  </si>
  <si>
    <t xml:space="preserve">     Liverpool</t>
  </si>
  <si>
    <t>GB-LND</t>
  </si>
  <si>
    <t xml:space="preserve">     London, City of</t>
  </si>
  <si>
    <t>city corporation</t>
  </si>
  <si>
    <t>GB-LUT</t>
  </si>
  <si>
    <t xml:space="preserve">     Luton</t>
  </si>
  <si>
    <t>GB-MAN</t>
  </si>
  <si>
    <t xml:space="preserve">     Manchester</t>
  </si>
  <si>
    <t>GB-MDW</t>
  </si>
  <si>
    <t xml:space="preserve">     Medway</t>
  </si>
  <si>
    <t>GB-MRT</t>
  </si>
  <si>
    <t xml:space="preserve">     Merton</t>
  </si>
  <si>
    <t>GB-MDB</t>
  </si>
  <si>
    <t xml:space="preserve">     Middlesbrough</t>
  </si>
  <si>
    <t>GB-MIK</t>
  </si>
  <si>
    <t xml:space="preserve">     Milton Keynes</t>
  </si>
  <si>
    <t>GB-NET</t>
  </si>
  <si>
    <t xml:space="preserve">     Newcastle upon Tyne</t>
  </si>
  <si>
    <t>GB-NWM</t>
  </si>
  <si>
    <t xml:space="preserve">     Newham</t>
  </si>
  <si>
    <t>GB-NFK</t>
  </si>
  <si>
    <t xml:space="preserve">     Norfolk</t>
  </si>
  <si>
    <t>GB-NEL</t>
  </si>
  <si>
    <t xml:space="preserve">     North East Lincolnshire</t>
  </si>
  <si>
    <t>GB-NLN</t>
  </si>
  <si>
    <t xml:space="preserve">     North Lincolnshire</t>
  </si>
  <si>
    <t>GB-NSM</t>
  </si>
  <si>
    <t xml:space="preserve">     North Somerset</t>
  </si>
  <si>
    <t>GB-NTY</t>
  </si>
  <si>
    <t xml:space="preserve">     North Tyneside</t>
  </si>
  <si>
    <t>GB-NBL</t>
  </si>
  <si>
    <t xml:space="preserve">     Northumberland</t>
  </si>
  <si>
    <t>GB-NYK</t>
  </si>
  <si>
    <t xml:space="preserve">     North Yorkshire</t>
  </si>
  <si>
    <t>GB-NGM</t>
  </si>
  <si>
    <t xml:space="preserve">     Nottingham</t>
  </si>
  <si>
    <t>GB-NTT</t>
  </si>
  <si>
    <t xml:space="preserve">     Nottinghamshire</t>
  </si>
  <si>
    <t>GB-OLD</t>
  </si>
  <si>
    <t xml:space="preserve">     Oldham</t>
  </si>
  <si>
    <t>GB-OXF</t>
  </si>
  <si>
    <t xml:space="preserve">     Oxfordshire</t>
  </si>
  <si>
    <t>GB-PTE</t>
  </si>
  <si>
    <t xml:space="preserve">     Peterborough</t>
  </si>
  <si>
    <t>GB-PLY</t>
  </si>
  <si>
    <t xml:space="preserve">     Plymouth</t>
  </si>
  <si>
    <t>GB-POR</t>
  </si>
  <si>
    <t xml:space="preserve">     Portsmouth</t>
  </si>
  <si>
    <t>GB-RDG</t>
  </si>
  <si>
    <t xml:space="preserve">     Reading</t>
  </si>
  <si>
    <t>GB-RDB</t>
  </si>
  <si>
    <t xml:space="preserve">     Redbridge</t>
  </si>
  <si>
    <t>GB-RCC</t>
  </si>
  <si>
    <t xml:space="preserve">     Redcar and Cleveland</t>
  </si>
  <si>
    <t>GB-RIC</t>
  </si>
  <si>
    <t xml:space="preserve">     Richmond upon Thames</t>
  </si>
  <si>
    <t>GB-RCH</t>
  </si>
  <si>
    <t xml:space="preserve">     Rochdale</t>
  </si>
  <si>
    <t>GB-ROT</t>
  </si>
  <si>
    <t xml:space="preserve">     Rotherham</t>
  </si>
  <si>
    <t>GB-RUT</t>
  </si>
  <si>
    <t xml:space="preserve">     Rutland</t>
  </si>
  <si>
    <t>GB-SLF</t>
  </si>
  <si>
    <t xml:space="preserve">     Salford</t>
  </si>
  <si>
    <t>GB-SAW</t>
  </si>
  <si>
    <t xml:space="preserve">     Sandwell</t>
  </si>
  <si>
    <t>GB-SFT</t>
  </si>
  <si>
    <t xml:space="preserve">     Sefton</t>
  </si>
  <si>
    <t>GB-SHF</t>
  </si>
  <si>
    <t xml:space="preserve">     Sheffield</t>
  </si>
  <si>
    <t>GB-SHR</t>
  </si>
  <si>
    <t xml:space="preserve">     Shropshire</t>
  </si>
  <si>
    <t>GB-SLG</t>
  </si>
  <si>
    <t xml:space="preserve">     Slough</t>
  </si>
  <si>
    <t>GB-SOL</t>
  </si>
  <si>
    <t xml:space="preserve">     Solihull</t>
  </si>
  <si>
    <t>GB-SOM</t>
  </si>
  <si>
    <t xml:space="preserve">     Somerset</t>
  </si>
  <si>
    <t>GB-STH</t>
  </si>
  <si>
    <t xml:space="preserve">     Southampton</t>
  </si>
  <si>
    <t>GB-SOS</t>
  </si>
  <si>
    <t xml:space="preserve">     Southend-on-Sea</t>
  </si>
  <si>
    <t>GB-SGC</t>
  </si>
  <si>
    <t xml:space="preserve">     South Gloucestershire</t>
  </si>
  <si>
    <t>GB-STY</t>
  </si>
  <si>
    <t xml:space="preserve">     South Tyneside</t>
  </si>
  <si>
    <t>GB-SWK</t>
  </si>
  <si>
    <t xml:space="preserve">     Southwark</t>
  </si>
  <si>
    <t>GB-STS</t>
  </si>
  <si>
    <t xml:space="preserve">     Staffordshire</t>
  </si>
  <si>
    <t>GB-SHN</t>
  </si>
  <si>
    <t xml:space="preserve">     St. Helens</t>
  </si>
  <si>
    <t>GB-SKP</t>
  </si>
  <si>
    <t xml:space="preserve">     Stockport</t>
  </si>
  <si>
    <t>GB-STT</t>
  </si>
  <si>
    <t xml:space="preserve">     Stockton-on-Tees</t>
  </si>
  <si>
    <t>GB-STE</t>
  </si>
  <si>
    <t xml:space="preserve">     Stoke-on-Trent</t>
  </si>
  <si>
    <t>GB-SFK</t>
  </si>
  <si>
    <t xml:space="preserve">     Suffolk</t>
  </si>
  <si>
    <t>GB-SND</t>
  </si>
  <si>
    <t xml:space="preserve">     Sunderland</t>
  </si>
  <si>
    <t>GB-SRY</t>
  </si>
  <si>
    <t xml:space="preserve">     Surrey</t>
  </si>
  <si>
    <t>GB-STN</t>
  </si>
  <si>
    <t xml:space="preserve">     Sutton</t>
  </si>
  <si>
    <t>GB-SWD</t>
  </si>
  <si>
    <t xml:space="preserve">     Swindon</t>
  </si>
  <si>
    <t>GB-TAM</t>
  </si>
  <si>
    <t xml:space="preserve">     Tameside</t>
  </si>
  <si>
    <t>GB-TFW</t>
  </si>
  <si>
    <t xml:space="preserve">     Telford and Wrekin</t>
  </si>
  <si>
    <t>GB-THR</t>
  </si>
  <si>
    <t xml:space="preserve">     Thurrock</t>
  </si>
  <si>
    <t>GB-TOB</t>
  </si>
  <si>
    <t xml:space="preserve">     Torbay</t>
  </si>
  <si>
    <t>GB-TWH</t>
  </si>
  <si>
    <t xml:space="preserve">     Tower Hamlets</t>
  </si>
  <si>
    <t>GB-TRF</t>
  </si>
  <si>
    <t xml:space="preserve">     Trafford</t>
  </si>
  <si>
    <t>GB-WKF</t>
  </si>
  <si>
    <t xml:space="preserve">     Wakefield</t>
  </si>
  <si>
    <t>GB-WLL</t>
  </si>
  <si>
    <t xml:space="preserve">     Walsall</t>
  </si>
  <si>
    <t>GB-WFT</t>
  </si>
  <si>
    <t xml:space="preserve">     Waltham Forest</t>
  </si>
  <si>
    <t>GB-WND</t>
  </si>
  <si>
    <t xml:space="preserve">     Wandsworth</t>
  </si>
  <si>
    <t>GB-WRT</t>
  </si>
  <si>
    <t xml:space="preserve">     Warrington</t>
  </si>
  <si>
    <t>GB-WAR</t>
  </si>
  <si>
    <t xml:space="preserve">     Warwickshire</t>
  </si>
  <si>
    <t>GB-WBK</t>
  </si>
  <si>
    <t xml:space="preserve">     West Berkshire</t>
  </si>
  <si>
    <t>GB-WSM</t>
  </si>
  <si>
    <t xml:space="preserve">     Westminster</t>
  </si>
  <si>
    <t>GB-WSX</t>
  </si>
  <si>
    <t xml:space="preserve">     West Sussex</t>
  </si>
  <si>
    <t>GB-WGN</t>
  </si>
  <si>
    <t xml:space="preserve">     Wigan</t>
  </si>
  <si>
    <t>GB-WIL</t>
  </si>
  <si>
    <t xml:space="preserve">     Wiltshire</t>
  </si>
  <si>
    <t>GB-WNM</t>
  </si>
  <si>
    <t xml:space="preserve">     Windsor and Maidenhead</t>
  </si>
  <si>
    <t>GB-WRL</t>
  </si>
  <si>
    <t xml:space="preserve">     Wirral</t>
  </si>
  <si>
    <t>GB-WOK</t>
  </si>
  <si>
    <t xml:space="preserve">     Wokingham</t>
  </si>
  <si>
    <t>GB-WLV</t>
  </si>
  <si>
    <t xml:space="preserve">     Wolverhampton</t>
  </si>
  <si>
    <t>GB-WOR</t>
  </si>
  <si>
    <t xml:space="preserve">     Worcestershire</t>
  </si>
  <si>
    <t>GB-YOR</t>
  </si>
  <si>
    <t xml:space="preserve">     York</t>
  </si>
  <si>
    <t>GB-NIR</t>
  </si>
  <si>
    <t>Northern Ireland</t>
  </si>
  <si>
    <t>GB-ANN</t>
  </si>
  <si>
    <t xml:space="preserve">     Antrim and Newtownabbey</t>
  </si>
  <si>
    <t>GB-AND</t>
  </si>
  <si>
    <t xml:space="preserve">     Ards and North Down</t>
  </si>
  <si>
    <t>GB-ABC</t>
  </si>
  <si>
    <t xml:space="preserve">     Armagh City, Banbridge and Craigavon</t>
  </si>
  <si>
    <t>GB-BFS</t>
  </si>
  <si>
    <t xml:space="preserve">     Belfast</t>
  </si>
  <si>
    <t>GB-CCG</t>
  </si>
  <si>
    <t xml:space="preserve">     Causeway Coast and Glens</t>
  </si>
  <si>
    <t>GB-DRS</t>
  </si>
  <si>
    <t>GB-FMO</t>
  </si>
  <si>
    <t xml:space="preserve">     Fermanagh and Omagh</t>
  </si>
  <si>
    <t>GB-LBC</t>
  </si>
  <si>
    <t xml:space="preserve">     Lisburn and Castlereagh</t>
  </si>
  <si>
    <t>GB-MEA</t>
  </si>
  <si>
    <t xml:space="preserve">     Mid and East Antrim</t>
  </si>
  <si>
    <t>GB-MUL</t>
  </si>
  <si>
    <t>GB-NMD</t>
  </si>
  <si>
    <t xml:space="preserve">     Newry, Mourne and Down</t>
  </si>
  <si>
    <t>GB-SCT</t>
  </si>
  <si>
    <t>Scotland</t>
  </si>
  <si>
    <t>GB-ABE</t>
  </si>
  <si>
    <t xml:space="preserve">     Aberdeen City</t>
  </si>
  <si>
    <t>council area</t>
  </si>
  <si>
    <t>GB-ABD</t>
  </si>
  <si>
    <t xml:space="preserve">     Aberdeenshire</t>
  </si>
  <si>
    <t>GB-ANS</t>
  </si>
  <si>
    <t xml:space="preserve">     Angus</t>
  </si>
  <si>
    <t>GB-AGB</t>
  </si>
  <si>
    <t xml:space="preserve">     Argyll and Bute</t>
  </si>
  <si>
    <t>GB-CLK</t>
  </si>
  <si>
    <t xml:space="preserve">     Clackmannanshire</t>
  </si>
  <si>
    <t>GB-DGY</t>
  </si>
  <si>
    <t xml:space="preserve">     Dumfries and Galloway</t>
  </si>
  <si>
    <t>GB-DND</t>
  </si>
  <si>
    <t xml:space="preserve">     Dundee City</t>
  </si>
  <si>
    <t>GB-EAY</t>
  </si>
  <si>
    <t xml:space="preserve">     East Ayrshire</t>
  </si>
  <si>
    <t>GB-EDU</t>
  </si>
  <si>
    <t xml:space="preserve">     East Dunbartonshire</t>
  </si>
  <si>
    <t>GB-ELN</t>
  </si>
  <si>
    <t xml:space="preserve">     East Lothian</t>
  </si>
  <si>
    <t>GB-ERW</t>
  </si>
  <si>
    <t xml:space="preserve">     East Renfrewshire</t>
  </si>
  <si>
    <t>GB-EDH</t>
  </si>
  <si>
    <t xml:space="preserve">     Edinburgh, City of</t>
  </si>
  <si>
    <t>GB-ELS</t>
  </si>
  <si>
    <t xml:space="preserve">     Eilean Siar</t>
  </si>
  <si>
    <t>GB-FAL</t>
  </si>
  <si>
    <t xml:space="preserve">     Falkirk</t>
  </si>
  <si>
    <t>GB-FIF</t>
  </si>
  <si>
    <t xml:space="preserve">     Fife</t>
  </si>
  <si>
    <t>GB-GLG</t>
  </si>
  <si>
    <t xml:space="preserve">     Glasgow City</t>
  </si>
  <si>
    <t>GB-HLD</t>
  </si>
  <si>
    <t xml:space="preserve">     Highland</t>
  </si>
  <si>
    <t>GB-IVC</t>
  </si>
  <si>
    <t xml:space="preserve">     Inverclyde</t>
  </si>
  <si>
    <t>GB-MLN</t>
  </si>
  <si>
    <t xml:space="preserve">     Midlothian</t>
  </si>
  <si>
    <t>GB-MRY</t>
  </si>
  <si>
    <t xml:space="preserve">     Moray</t>
  </si>
  <si>
    <t>GB-NAY</t>
  </si>
  <si>
    <t xml:space="preserve">     North Ayrshire</t>
  </si>
  <si>
    <t>GB-NLK</t>
  </si>
  <si>
    <t xml:space="preserve">     North Lanarkshire</t>
  </si>
  <si>
    <t>GB-ORK</t>
  </si>
  <si>
    <t xml:space="preserve">     Orkney Islands</t>
  </si>
  <si>
    <t>GB-PKN</t>
  </si>
  <si>
    <t xml:space="preserve">     Perth and Kinross</t>
  </si>
  <si>
    <t>GB-RFW</t>
  </si>
  <si>
    <t xml:space="preserve">     Renfrewshire</t>
  </si>
  <si>
    <t>GB-SCB</t>
  </si>
  <si>
    <t>GB-ZET</t>
  </si>
  <si>
    <t xml:space="preserve">     Shetland Islands</t>
  </si>
  <si>
    <t>GB-SAY</t>
  </si>
  <si>
    <t xml:space="preserve">     South Ayrshire</t>
  </si>
  <si>
    <t>GB-SLK</t>
  </si>
  <si>
    <t xml:space="preserve">     South Lanarkshire</t>
  </si>
  <si>
    <t>GB-STG</t>
  </si>
  <si>
    <t xml:space="preserve">     Stirling</t>
  </si>
  <si>
    <t>GB-WDU</t>
  </si>
  <si>
    <t xml:space="preserve">     West Dunbartonshire</t>
  </si>
  <si>
    <t>GB-WLN</t>
  </si>
  <si>
    <t xml:space="preserve">     West Lothian</t>
  </si>
  <si>
    <t>GB-WLS</t>
  </si>
  <si>
    <t>Wales</t>
  </si>
  <si>
    <t>GB-BGW</t>
  </si>
  <si>
    <t xml:space="preserve">     Blaenau Gwent</t>
  </si>
  <si>
    <t>GB-BGE</t>
  </si>
  <si>
    <t xml:space="preserve">     Bridgend</t>
  </si>
  <si>
    <t>GB-CAY</t>
  </si>
  <si>
    <t xml:space="preserve">     Caerphilly</t>
  </si>
  <si>
    <t>GB-CRF</t>
  </si>
  <si>
    <t xml:space="preserve">     Cardiff</t>
  </si>
  <si>
    <t>GB-CMN</t>
  </si>
  <si>
    <t xml:space="preserve">     Carmarthenshire</t>
  </si>
  <si>
    <t>GB-CGN</t>
  </si>
  <si>
    <t xml:space="preserve">     Ceredigion</t>
  </si>
  <si>
    <t>GB-CWY</t>
  </si>
  <si>
    <t xml:space="preserve">     Conwy</t>
  </si>
  <si>
    <t>GB-DEN</t>
  </si>
  <si>
    <t xml:space="preserve">     Denbighshire</t>
  </si>
  <si>
    <t>GB-FLN</t>
  </si>
  <si>
    <t xml:space="preserve">     Flintshire</t>
  </si>
  <si>
    <t>GB-GWN</t>
  </si>
  <si>
    <t xml:space="preserve">     Gwynedd</t>
  </si>
  <si>
    <t>GB-AGY</t>
  </si>
  <si>
    <t xml:space="preserve">     Isle of Anglesey</t>
  </si>
  <si>
    <t>GB-MTY</t>
  </si>
  <si>
    <t xml:space="preserve">     Merthyr Tydfil</t>
  </si>
  <si>
    <t>GB-MON</t>
  </si>
  <si>
    <t xml:space="preserve">     Monmouthshire</t>
  </si>
  <si>
    <t>GB-NTL</t>
  </si>
  <si>
    <t xml:space="preserve">     Neath Port Talbot</t>
  </si>
  <si>
    <t>GB-NWP</t>
  </si>
  <si>
    <t xml:space="preserve">     Newport</t>
  </si>
  <si>
    <t>GB-PEM</t>
  </si>
  <si>
    <t xml:space="preserve">     Pembrokeshire</t>
  </si>
  <si>
    <t>GB-POW</t>
  </si>
  <si>
    <t xml:space="preserve">     Powys</t>
  </si>
  <si>
    <t>GB-RCT</t>
  </si>
  <si>
    <t xml:space="preserve">     Rhondda Cynon Taff</t>
  </si>
  <si>
    <t>GB-SWA</t>
  </si>
  <si>
    <t xml:space="preserve">     Swansea</t>
  </si>
  <si>
    <t>GB-TOF</t>
  </si>
  <si>
    <t xml:space="preserve">     Torfaen</t>
  </si>
  <si>
    <t>GB-VGL</t>
  </si>
  <si>
    <t xml:space="preserve">     Vale of Glamorgan, The</t>
  </si>
  <si>
    <t>GB-WRX</t>
  </si>
  <si>
    <t xml:space="preserve">     Wrexham</t>
  </si>
  <si>
    <t>US-AL</t>
  </si>
  <si>
    <t>Alabama</t>
  </si>
  <si>
    <t>US-AK</t>
  </si>
  <si>
    <t>Alaska</t>
  </si>
  <si>
    <t>US-AZ</t>
  </si>
  <si>
    <t>Arizona</t>
  </si>
  <si>
    <t>US-AR</t>
  </si>
  <si>
    <t>Arkansas</t>
  </si>
  <si>
    <t>US-CA</t>
  </si>
  <si>
    <t>California</t>
  </si>
  <si>
    <t>US-CO</t>
  </si>
  <si>
    <t>Colorado</t>
  </si>
  <si>
    <t>US-CT</t>
  </si>
  <si>
    <t>Connecticut</t>
  </si>
  <si>
    <t>US-DE</t>
  </si>
  <si>
    <t>Delaware</t>
  </si>
  <si>
    <t>US-DC</t>
  </si>
  <si>
    <t>District of Columbia</t>
  </si>
  <si>
    <t>US-FL</t>
  </si>
  <si>
    <t>Florida</t>
  </si>
  <si>
    <t>US-GA</t>
  </si>
  <si>
    <t>US-HI</t>
  </si>
  <si>
    <t>Hawaii</t>
  </si>
  <si>
    <t>US-ID</t>
  </si>
  <si>
    <t>Idaho</t>
  </si>
  <si>
    <t>US-IL</t>
  </si>
  <si>
    <t>Illinois</t>
  </si>
  <si>
    <t>US-IN</t>
  </si>
  <si>
    <t>Indiana</t>
  </si>
  <si>
    <t>US-IA</t>
  </si>
  <si>
    <t>Iowa</t>
  </si>
  <si>
    <t>US-KS</t>
  </si>
  <si>
    <t>Kansas</t>
  </si>
  <si>
    <t>US-KY</t>
  </si>
  <si>
    <t>Kentucky</t>
  </si>
  <si>
    <t>US-LA</t>
  </si>
  <si>
    <t>Louisiana</t>
  </si>
  <si>
    <t>US-ME</t>
  </si>
  <si>
    <t>Maine</t>
  </si>
  <si>
    <t>US-MD</t>
  </si>
  <si>
    <t>US-MA</t>
  </si>
  <si>
    <t>Massachusetts</t>
  </si>
  <si>
    <t>US-MI</t>
  </si>
  <si>
    <t>Michigan</t>
  </si>
  <si>
    <t>US-MN</t>
  </si>
  <si>
    <t>Minnesota</t>
  </si>
  <si>
    <t>US-MS</t>
  </si>
  <si>
    <t>Mississippi</t>
  </si>
  <si>
    <t>US-MO</t>
  </si>
  <si>
    <t>Missouri</t>
  </si>
  <si>
    <t>US-MT</t>
  </si>
  <si>
    <t>US-NE</t>
  </si>
  <si>
    <t>Nebraska</t>
  </si>
  <si>
    <t>US-NV</t>
  </si>
  <si>
    <t>Nevada</t>
  </si>
  <si>
    <t>US-NH</t>
  </si>
  <si>
    <t>New Hampshire</t>
  </si>
  <si>
    <t>US-NJ</t>
  </si>
  <si>
    <t>New Jersey</t>
  </si>
  <si>
    <t>US-NM</t>
  </si>
  <si>
    <t>New Mexico</t>
  </si>
  <si>
    <t>US-NY</t>
  </si>
  <si>
    <t>New York</t>
  </si>
  <si>
    <t>US-NC</t>
  </si>
  <si>
    <t>North Carolina</t>
  </si>
  <si>
    <t>US-ND</t>
  </si>
  <si>
    <t>North Dakota</t>
  </si>
  <si>
    <t>US-OH</t>
  </si>
  <si>
    <t>Ohio</t>
  </si>
  <si>
    <t>US-OK</t>
  </si>
  <si>
    <t>Oklahoma</t>
  </si>
  <si>
    <t>US-OR</t>
  </si>
  <si>
    <t>Oregon</t>
  </si>
  <si>
    <t>US-PA</t>
  </si>
  <si>
    <t>Pennsylvania</t>
  </si>
  <si>
    <t>US-RI</t>
  </si>
  <si>
    <t>Rhode Island</t>
  </si>
  <si>
    <t>US-SC</t>
  </si>
  <si>
    <t>South Carolina</t>
  </si>
  <si>
    <t>US-SD</t>
  </si>
  <si>
    <t>South Dakota</t>
  </si>
  <si>
    <t>US-TN</t>
  </si>
  <si>
    <t>Tennessee</t>
  </si>
  <si>
    <t>US-TX</t>
  </si>
  <si>
    <t>Texas</t>
  </si>
  <si>
    <t>US-UT</t>
  </si>
  <si>
    <t>Utah</t>
  </si>
  <si>
    <t>US-VT</t>
  </si>
  <si>
    <t>Vermont</t>
  </si>
  <si>
    <t>US-VA</t>
  </si>
  <si>
    <t>Virginia</t>
  </si>
  <si>
    <t>US-WA</t>
  </si>
  <si>
    <t>Washington</t>
  </si>
  <si>
    <t>US-WV</t>
  </si>
  <si>
    <t>West Virginia</t>
  </si>
  <si>
    <t>US-WI</t>
  </si>
  <si>
    <t>Wisconsin</t>
  </si>
  <si>
    <t>US-WY</t>
  </si>
  <si>
    <t>Wyoming</t>
  </si>
  <si>
    <t>UY-AR</t>
  </si>
  <si>
    <t>Artigas</t>
  </si>
  <si>
    <t>UY-CA</t>
  </si>
  <si>
    <t>Canelones</t>
  </si>
  <si>
    <t>UY-CL</t>
  </si>
  <si>
    <t>Cerro Largo</t>
  </si>
  <si>
    <t>UY-CO</t>
  </si>
  <si>
    <t>Colonia</t>
  </si>
  <si>
    <t>UY-DU</t>
  </si>
  <si>
    <t>Durazno</t>
  </si>
  <si>
    <t>UY-FS</t>
  </si>
  <si>
    <t>Flores</t>
  </si>
  <si>
    <t>UY-FD</t>
  </si>
  <si>
    <t>UY-LA</t>
  </si>
  <si>
    <t>Lavalleja</t>
  </si>
  <si>
    <t>UY-MA</t>
  </si>
  <si>
    <t>Maldonado</t>
  </si>
  <si>
    <t>UY-MO</t>
  </si>
  <si>
    <t>Montevideo</t>
  </si>
  <si>
    <t>UY-PA</t>
  </si>
  <si>
    <t>Paysandú</t>
  </si>
  <si>
    <t>UY-RN</t>
  </si>
  <si>
    <t>UY-RV</t>
  </si>
  <si>
    <t>Rivera</t>
  </si>
  <si>
    <t>UY-RO</t>
  </si>
  <si>
    <t>Rocha</t>
  </si>
  <si>
    <t>UY-SA</t>
  </si>
  <si>
    <t>Salto</t>
  </si>
  <si>
    <t>UY-SJ</t>
  </si>
  <si>
    <t>UY-SO</t>
  </si>
  <si>
    <t>Soriano</t>
  </si>
  <si>
    <t>UY-TA</t>
  </si>
  <si>
    <t>Tacuarembó</t>
  </si>
  <si>
    <t>UY-TT</t>
  </si>
  <si>
    <t>Treinta y Tres</t>
  </si>
  <si>
    <t>UZ-AN</t>
  </si>
  <si>
    <t>Andijon</t>
  </si>
  <si>
    <t>UZ-BU</t>
  </si>
  <si>
    <t>Buxoro</t>
  </si>
  <si>
    <t>UZ-FA</t>
  </si>
  <si>
    <t>Farg‘ona</t>
  </si>
  <si>
    <t>UZ-JI</t>
  </si>
  <si>
    <t>Jizzax</t>
  </si>
  <si>
    <t>UZ-NG</t>
  </si>
  <si>
    <t>Namangan</t>
  </si>
  <si>
    <t>UZ-NW</t>
  </si>
  <si>
    <t>Navoiy</t>
  </si>
  <si>
    <t>UZ-QA</t>
  </si>
  <si>
    <t>Qashqadaryo</t>
  </si>
  <si>
    <t>UZ-QR</t>
  </si>
  <si>
    <t>Qoraqalpog‘iston</t>
  </si>
  <si>
    <t>UZ-SA</t>
  </si>
  <si>
    <t>Samarqand</t>
  </si>
  <si>
    <t>UZ-SI</t>
  </si>
  <si>
    <t>Sirdaryo</t>
  </si>
  <si>
    <t>UZ-SU</t>
  </si>
  <si>
    <t>Surxondaryo</t>
  </si>
  <si>
    <t>UZ-TK</t>
  </si>
  <si>
    <t>Toshkent</t>
  </si>
  <si>
    <t>UZ-TO</t>
  </si>
  <si>
    <t>UZ-XO</t>
  </si>
  <si>
    <t>Xorazm</t>
  </si>
  <si>
    <t>VU-MAP</t>
  </si>
  <si>
    <t>Malampa</t>
  </si>
  <si>
    <t>VU-PAM</t>
  </si>
  <si>
    <t>Penama</t>
  </si>
  <si>
    <t>VU-SAM</t>
  </si>
  <si>
    <t>Sanma</t>
  </si>
  <si>
    <t>VU-SEE</t>
  </si>
  <si>
    <t>Shefa</t>
  </si>
  <si>
    <t>VU-TAE</t>
  </si>
  <si>
    <t>Tafea</t>
  </si>
  <si>
    <t>VU-TOB</t>
  </si>
  <si>
    <t>Torba</t>
  </si>
  <si>
    <t>VE-Z</t>
  </si>
  <si>
    <t>VE-B</t>
  </si>
  <si>
    <t>Anzoátegui</t>
  </si>
  <si>
    <t>VE-C</t>
  </si>
  <si>
    <t>Apure</t>
  </si>
  <si>
    <t>VE-D</t>
  </si>
  <si>
    <t>Aragua</t>
  </si>
  <si>
    <t>VE-E</t>
  </si>
  <si>
    <t>Barinas</t>
  </si>
  <si>
    <t>VE-F</t>
  </si>
  <si>
    <t>VE-G</t>
  </si>
  <si>
    <t>Carabobo</t>
  </si>
  <si>
    <t>VE-H</t>
  </si>
  <si>
    <t>Cojedes</t>
  </si>
  <si>
    <t>VE-Y</t>
  </si>
  <si>
    <t>Delta Amacuro</t>
  </si>
  <si>
    <t>VE-W</t>
  </si>
  <si>
    <t>Dependencias Federales</t>
  </si>
  <si>
    <t>federal dependency</t>
  </si>
  <si>
    <t>VE-A</t>
  </si>
  <si>
    <t>Distrito Capital</t>
  </si>
  <si>
    <t>VE-I</t>
  </si>
  <si>
    <t>Falcón</t>
  </si>
  <si>
    <t>VE-J</t>
  </si>
  <si>
    <t>Guárico</t>
  </si>
  <si>
    <t>VE-K</t>
  </si>
  <si>
    <t>Lara</t>
  </si>
  <si>
    <t>VE-L</t>
  </si>
  <si>
    <t>Mérida</t>
  </si>
  <si>
    <t>VE-M</t>
  </si>
  <si>
    <t>Miranda</t>
  </si>
  <si>
    <t>VE-N</t>
  </si>
  <si>
    <t>Monagas</t>
  </si>
  <si>
    <t>VE-O</t>
  </si>
  <si>
    <t>Nueva Esparta</t>
  </si>
  <si>
    <t>VE-P</t>
  </si>
  <si>
    <t>Portuguesa</t>
  </si>
  <si>
    <t>VE-R</t>
  </si>
  <si>
    <t>VE-S</t>
  </si>
  <si>
    <t>Táchira</t>
  </si>
  <si>
    <t>VE-T</t>
  </si>
  <si>
    <t>Trujillo</t>
  </si>
  <si>
    <t>VE-X</t>
  </si>
  <si>
    <t>VE-U</t>
  </si>
  <si>
    <t>Yaracuy</t>
  </si>
  <si>
    <t>VE-V</t>
  </si>
  <si>
    <t>Zulia</t>
  </si>
  <si>
    <t>VN-44</t>
  </si>
  <si>
    <t>An Giang</t>
  </si>
  <si>
    <t>VN-54</t>
  </si>
  <si>
    <t>Bắc Giang</t>
  </si>
  <si>
    <t>VN-53</t>
  </si>
  <si>
    <t>Bắc Kạn</t>
  </si>
  <si>
    <t>VN-55</t>
  </si>
  <si>
    <t>Bạc Liêu</t>
  </si>
  <si>
    <t>VN-56</t>
  </si>
  <si>
    <t>Bắc Ninh</t>
  </si>
  <si>
    <t>VN-43</t>
  </si>
  <si>
    <t>Bà Rịa-Vũng Tàu</t>
  </si>
  <si>
    <t>VN-50</t>
  </si>
  <si>
    <t>Bến Tre</t>
  </si>
  <si>
    <t>VN-31</t>
  </si>
  <si>
    <t>Bình Định</t>
  </si>
  <si>
    <t>VN-57</t>
  </si>
  <si>
    <t>Bình Dương</t>
  </si>
  <si>
    <t>VN-58</t>
  </si>
  <si>
    <t>Bình Phước</t>
  </si>
  <si>
    <t>VN-40</t>
  </si>
  <si>
    <t>Bình Thuận</t>
  </si>
  <si>
    <t>VN-59</t>
  </si>
  <si>
    <t>Cà Mau</t>
  </si>
  <si>
    <t>VN-CT</t>
  </si>
  <si>
    <t>Cần Thơ</t>
  </si>
  <si>
    <t>VN-04</t>
  </si>
  <si>
    <t>Cao Bằng</t>
  </si>
  <si>
    <t>VN-33</t>
  </si>
  <si>
    <t>Đắk Lắk</t>
  </si>
  <si>
    <t>VN-72</t>
  </si>
  <si>
    <t>Đắk Nông</t>
  </si>
  <si>
    <t>VN-DN</t>
  </si>
  <si>
    <t>Đà Nẵng</t>
  </si>
  <si>
    <t>VN-71</t>
  </si>
  <si>
    <t>Điện Biên</t>
  </si>
  <si>
    <t>VN-39</t>
  </si>
  <si>
    <t>Đồng Nai</t>
  </si>
  <si>
    <t>VN-45</t>
  </si>
  <si>
    <t>Đồng Tháp</t>
  </si>
  <si>
    <t>VN-30</t>
  </si>
  <si>
    <t>Gia Lai</t>
  </si>
  <si>
    <t>VN-03</t>
  </si>
  <si>
    <t>Hà Giang</t>
  </si>
  <si>
    <t>VN-61</t>
  </si>
  <si>
    <t>Hải Dương</t>
  </si>
  <si>
    <t>VN-HP</t>
  </si>
  <si>
    <t>Hải Phòng</t>
  </si>
  <si>
    <t>VN-63</t>
  </si>
  <si>
    <t>Hà Nam</t>
  </si>
  <si>
    <t>VN-HN</t>
  </si>
  <si>
    <t>Hà Nội</t>
  </si>
  <si>
    <t>VN-23</t>
  </si>
  <si>
    <t>Hà Tĩnh</t>
  </si>
  <si>
    <t>VN-73</t>
  </si>
  <si>
    <t>Hậu Giang</t>
  </si>
  <si>
    <t>VN-14</t>
  </si>
  <si>
    <t>Hòa Bình</t>
  </si>
  <si>
    <t>VN-SG</t>
  </si>
  <si>
    <t>Hồ Chí Minh</t>
  </si>
  <si>
    <t>VN-66</t>
  </si>
  <si>
    <t>Hưng Yên</t>
  </si>
  <si>
    <t>VN-34</t>
  </si>
  <si>
    <t>Khánh Hòa</t>
  </si>
  <si>
    <t>VN-47</t>
  </si>
  <si>
    <t>Kiến Giang</t>
  </si>
  <si>
    <t>VN-28</t>
  </si>
  <si>
    <t>Kon Tum</t>
  </si>
  <si>
    <t>VN-01</t>
  </si>
  <si>
    <t>Lai Châu</t>
  </si>
  <si>
    <t>VN-35</t>
  </si>
  <si>
    <t>Lâm Đồng</t>
  </si>
  <si>
    <t>VN-09</t>
  </si>
  <si>
    <t>Lạng Sơn</t>
  </si>
  <si>
    <t>VN-02</t>
  </si>
  <si>
    <t>Lào Cai</t>
  </si>
  <si>
    <t>VN-41</t>
  </si>
  <si>
    <t>Long An</t>
  </si>
  <si>
    <t>VN-67</t>
  </si>
  <si>
    <t>Nam Định</t>
  </si>
  <si>
    <t>VN-22</t>
  </si>
  <si>
    <t>Nghệ An</t>
  </si>
  <si>
    <t>VN-18</t>
  </si>
  <si>
    <t>Ninh Bình</t>
  </si>
  <si>
    <t>VN-36</t>
  </si>
  <si>
    <t>Ninh Thuận</t>
  </si>
  <si>
    <t>VN-68</t>
  </si>
  <si>
    <t>Phú Thọ</t>
  </si>
  <si>
    <t>VN-32</t>
  </si>
  <si>
    <t>Phú Yên</t>
  </si>
  <si>
    <t>VN-24</t>
  </si>
  <si>
    <t>Quảng Bình</t>
  </si>
  <si>
    <t>VN-27</t>
  </si>
  <si>
    <t>Quảng Nam</t>
  </si>
  <si>
    <t>VN-29</t>
  </si>
  <si>
    <t>Quảng Ngãi</t>
  </si>
  <si>
    <t>VN-13</t>
  </si>
  <si>
    <t>Quảng Ninh</t>
  </si>
  <si>
    <t>VN-25</t>
  </si>
  <si>
    <t>Quảng Trị</t>
  </si>
  <si>
    <t>VN-52</t>
  </si>
  <si>
    <t>Sóc Trăng</t>
  </si>
  <si>
    <t>VN-05</t>
  </si>
  <si>
    <t>Sơn La</t>
  </si>
  <si>
    <t>VN-37</t>
  </si>
  <si>
    <t>Tây Ninh</t>
  </si>
  <si>
    <t>VN-20</t>
  </si>
  <si>
    <t>Thái Bình</t>
  </si>
  <si>
    <t>VN-69</t>
  </si>
  <si>
    <t>Thái Nguyên</t>
  </si>
  <si>
    <t>VN-21</t>
  </si>
  <si>
    <t>Thanh Hóa</t>
  </si>
  <si>
    <t>VN-26</t>
  </si>
  <si>
    <t>Thừa Thiên-Huế</t>
  </si>
  <si>
    <t>VN-46</t>
  </si>
  <si>
    <t>Tiền Giang</t>
  </si>
  <si>
    <t>VN-51</t>
  </si>
  <si>
    <t>Trà Vinh</t>
  </si>
  <si>
    <t>VN-07</t>
  </si>
  <si>
    <t>Tuyên Quang</t>
  </si>
  <si>
    <t>VN-49</t>
  </si>
  <si>
    <t>Vĩnh Long</t>
  </si>
  <si>
    <t>VN-70</t>
  </si>
  <si>
    <t>Vĩnh Phúc</t>
  </si>
  <si>
    <t>VN-06</t>
  </si>
  <si>
    <t>Yên Bái</t>
  </si>
  <si>
    <t>WF-AL</t>
  </si>
  <si>
    <t>Alo</t>
  </si>
  <si>
    <t>administrative precinct</t>
  </si>
  <si>
    <t>WF-SG</t>
  </si>
  <si>
    <t>Sigave</t>
  </si>
  <si>
    <t>WF-UV</t>
  </si>
  <si>
    <t>Uvea</t>
  </si>
  <si>
    <t>YE-AB</t>
  </si>
  <si>
    <t>Abyan</t>
  </si>
  <si>
    <t>YE-AD</t>
  </si>
  <si>
    <t>‘Adan</t>
  </si>
  <si>
    <t>YE-DA</t>
  </si>
  <si>
    <t>Aḑ Ḑāli‘</t>
  </si>
  <si>
    <t>YE-BA</t>
  </si>
  <si>
    <t>Al Bayḑā’</t>
  </si>
  <si>
    <t>YE-HU</t>
  </si>
  <si>
    <t>Al Ḩudaydah</t>
  </si>
  <si>
    <t>YE-JA</t>
  </si>
  <si>
    <t>YE-MR</t>
  </si>
  <si>
    <t>Al Mahrah</t>
  </si>
  <si>
    <t>YE-MW</t>
  </si>
  <si>
    <t>Al Maḩwīt</t>
  </si>
  <si>
    <t>YE-SA</t>
  </si>
  <si>
    <t>Amānat al ‘Āşimah</t>
  </si>
  <si>
    <t>YE-AM</t>
  </si>
  <si>
    <t>‘Amrān</t>
  </si>
  <si>
    <t>YE-SU</t>
  </si>
  <si>
    <t>Arkhabīl Suquţrá</t>
  </si>
  <si>
    <t>YE-DH</t>
  </si>
  <si>
    <t>Dhamār</t>
  </si>
  <si>
    <t>YE-HD</t>
  </si>
  <si>
    <t>Ḩaḑramawt</t>
  </si>
  <si>
    <t>YE-HJ</t>
  </si>
  <si>
    <t>Ḩajjah</t>
  </si>
  <si>
    <t>YE-IB</t>
  </si>
  <si>
    <t>Ibb</t>
  </si>
  <si>
    <t>YE-LA</t>
  </si>
  <si>
    <t>Laḩij</t>
  </si>
  <si>
    <t>YE-MA</t>
  </si>
  <si>
    <t>Ma’rib</t>
  </si>
  <si>
    <t>YE-RA</t>
  </si>
  <si>
    <t>Raymah</t>
  </si>
  <si>
    <t>YE-SD</t>
  </si>
  <si>
    <t>Şa‘dah</t>
  </si>
  <si>
    <t>YE-SN</t>
  </si>
  <si>
    <t>Şan‘ā’</t>
  </si>
  <si>
    <t>YE-SH</t>
  </si>
  <si>
    <t>Shabwah</t>
  </si>
  <si>
    <t>YE-TA</t>
  </si>
  <si>
    <t>Ta‘izz</t>
  </si>
  <si>
    <t>ZM-02</t>
  </si>
  <si>
    <t>ZM-08</t>
  </si>
  <si>
    <t>Copperbelt</t>
  </si>
  <si>
    <t>ZM-03</t>
  </si>
  <si>
    <t>ZM-04</t>
  </si>
  <si>
    <t>Luapula</t>
  </si>
  <si>
    <t>ZM-09</t>
  </si>
  <si>
    <t>Lusaka</t>
  </si>
  <si>
    <t>ZM-10</t>
  </si>
  <si>
    <t>Muchinga</t>
  </si>
  <si>
    <t>ZM-05</t>
  </si>
  <si>
    <t>ZM-06</t>
  </si>
  <si>
    <t>North-Western</t>
  </si>
  <si>
    <t>ZM-07</t>
  </si>
  <si>
    <t>ZM-01</t>
  </si>
  <si>
    <t>ZW-BU</t>
  </si>
  <si>
    <t>Bulawayo</t>
  </si>
  <si>
    <t>ZW-HA</t>
  </si>
  <si>
    <t>Harare</t>
  </si>
  <si>
    <t>ZW-MA</t>
  </si>
  <si>
    <t>Manicaland</t>
  </si>
  <si>
    <t>ZW-MC</t>
  </si>
  <si>
    <t>Mashonaland Central</t>
  </si>
  <si>
    <t>ZW-ME</t>
  </si>
  <si>
    <t>Mashonaland East</t>
  </si>
  <si>
    <t>ZW-MW</t>
  </si>
  <si>
    <t>Mashonaland West</t>
  </si>
  <si>
    <t>ZW-MV</t>
  </si>
  <si>
    <t>Masvingo</t>
  </si>
  <si>
    <t>ZW-MN</t>
  </si>
  <si>
    <t>Matabeleland North</t>
  </si>
  <si>
    <t>ZW-MS</t>
  </si>
  <si>
    <t>Matabeleland South</t>
  </si>
  <si>
    <t>ZW-MI</t>
  </si>
  <si>
    <t>Midlands</t>
  </si>
  <si>
    <t>GEC</t>
  </si>
  <si>
    <t>AX</t>
  </si>
  <si>
    <t>AN</t>
  </si>
  <si>
    <t>AV</t>
  </si>
  <si>
    <t>AY</t>
  </si>
  <si>
    <t>AC</t>
  </si>
  <si>
    <t>AA</t>
  </si>
  <si>
    <t>AJ</t>
  </si>
  <si>
    <t>FQ</t>
  </si>
  <si>
    <t>--</t>
  </si>
  <si>
    <t>BK</t>
  </si>
  <si>
    <t>BC</t>
  </si>
  <si>
    <t>BX</t>
  </si>
  <si>
    <t>BU</t>
  </si>
  <si>
    <t>UV</t>
  </si>
  <si>
    <t>CB</t>
  </si>
  <si>
    <t>CJ</t>
  </si>
  <si>
    <t>CT</t>
  </si>
  <si>
    <t>KT</t>
  </si>
  <si>
    <t>IP</t>
  </si>
  <si>
    <t>CS</t>
  </si>
  <si>
    <t>IV</t>
  </si>
  <si>
    <t>UC</t>
  </si>
  <si>
    <t>EZ</t>
  </si>
  <si>
    <t>DA</t>
  </si>
  <si>
    <t>DX</t>
  </si>
  <si>
    <t>DR</t>
  </si>
  <si>
    <t>EK</t>
  </si>
  <si>
    <t>EN</t>
  </si>
  <si>
    <t>WZ</t>
  </si>
  <si>
    <t>FG</t>
  </si>
  <si>
    <t>FP</t>
  </si>
  <si>
    <t>FS</t>
  </si>
  <si>
    <t>GZ</t>
  </si>
  <si>
    <t>GJ</t>
  </si>
  <si>
    <t>GK</t>
  </si>
  <si>
    <t>GV</t>
  </si>
  <si>
    <t>PU</t>
  </si>
  <si>
    <t>HA</t>
  </si>
  <si>
    <t>HO</t>
  </si>
  <si>
    <t>HQ</t>
  </si>
  <si>
    <t>IC</t>
  </si>
  <si>
    <t>IZ</t>
  </si>
  <si>
    <t>EI</t>
  </si>
  <si>
    <t>JN</t>
  </si>
  <si>
    <t>JA</t>
  </si>
  <si>
    <t>DQ</t>
  </si>
  <si>
    <t>JQ</t>
  </si>
  <si>
    <t>KQ</t>
  </si>
  <si>
    <t>KS</t>
  </si>
  <si>
    <t>KV</t>
  </si>
  <si>
    <t>KU</t>
  </si>
  <si>
    <t>LG</t>
  </si>
  <si>
    <t>LE</t>
  </si>
  <si>
    <t>LH</t>
  </si>
  <si>
    <t>MI</t>
  </si>
  <si>
    <t>RM</t>
  </si>
  <si>
    <t>MB</t>
  </si>
  <si>
    <t>MJ</t>
  </si>
  <si>
    <t>WA</t>
  </si>
  <si>
    <t>CQ</t>
  </si>
  <si>
    <t>PS</t>
  </si>
  <si>
    <t>LQ</t>
  </si>
  <si>
    <t>PP</t>
  </si>
  <si>
    <t>RP</t>
  </si>
  <si>
    <t>PC</t>
  </si>
  <si>
    <t>PO</t>
  </si>
  <si>
    <t>RQ</t>
  </si>
  <si>
    <t>TB</t>
  </si>
  <si>
    <t>RN</t>
  </si>
  <si>
    <t>TP</t>
  </si>
  <si>
    <t>RI</t>
  </si>
  <si>
    <t>NN</t>
  </si>
  <si>
    <t>LO</t>
  </si>
  <si>
    <t>BP</t>
  </si>
  <si>
    <t>SF</t>
  </si>
  <si>
    <t>OD</t>
  </si>
  <si>
    <t>SP</t>
  </si>
  <si>
    <t>CE</t>
  </si>
  <si>
    <t>SU</t>
  </si>
  <si>
    <t>NS</t>
  </si>
  <si>
    <t>SW</t>
  </si>
  <si>
    <t>TI</t>
  </si>
  <si>
    <t>TS</t>
  </si>
  <si>
    <t>TU</t>
  </si>
  <si>
    <t>TX</t>
  </si>
  <si>
    <t>UP</t>
  </si>
  <si>
    <t>UK</t>
  </si>
  <si>
    <t>NH</t>
  </si>
  <si>
    <t>VT</t>
  </si>
  <si>
    <t>VM</t>
  </si>
  <si>
    <t>VQ</t>
  </si>
  <si>
    <t>WQ</t>
  </si>
  <si>
    <t>WE</t>
  </si>
  <si>
    <t>YM</t>
  </si>
  <si>
    <t>ZI</t>
  </si>
  <si>
    <t>AF01</t>
  </si>
  <si>
    <t>AF02</t>
  </si>
  <si>
    <t>AF03</t>
  </si>
  <si>
    <t>AF30</t>
  </si>
  <si>
    <t>AF05</t>
  </si>
  <si>
    <t>AF41</t>
  </si>
  <si>
    <t>AF06</t>
  </si>
  <si>
    <t>AF07</t>
  </si>
  <si>
    <t>AF08</t>
  </si>
  <si>
    <t>AF09</t>
  </si>
  <si>
    <t>AF10</t>
  </si>
  <si>
    <t>AF11</t>
  </si>
  <si>
    <t>AF31</t>
  </si>
  <si>
    <t>AF13</t>
  </si>
  <si>
    <t>AF23</t>
  </si>
  <si>
    <t>AF14</t>
  </si>
  <si>
    <t>AF37</t>
  </si>
  <si>
    <t>AF34</t>
  </si>
  <si>
    <t>AF24</t>
  </si>
  <si>
    <t>AF35</t>
  </si>
  <si>
    <t>AF17</t>
  </si>
  <si>
    <t>AF18</t>
  </si>
  <si>
    <t>AF19</t>
  </si>
  <si>
    <t>AF38</t>
  </si>
  <si>
    <t>AF29</t>
  </si>
  <si>
    <t>AF36</t>
  </si>
  <si>
    <t>AF42</t>
  </si>
  <si>
    <t>AF40</t>
  </si>
  <si>
    <t>AF32</t>
  </si>
  <si>
    <t>AF33</t>
  </si>
  <si>
    <t>AF26</t>
  </si>
  <si>
    <t>AF39</t>
  </si>
  <si>
    <t>AF27</t>
  </si>
  <si>
    <t>AF28</t>
  </si>
  <si>
    <t>AL40</t>
  </si>
  <si>
    <t>AL41</t>
  </si>
  <si>
    <t>AL42</t>
  </si>
  <si>
    <t>AL43</t>
  </si>
  <si>
    <t>AL44</t>
  </si>
  <si>
    <t>AL45</t>
  </si>
  <si>
    <t>AL46</t>
  </si>
  <si>
    <t>AL47</t>
  </si>
  <si>
    <t>AL48</t>
  </si>
  <si>
    <t>AL49</t>
  </si>
  <si>
    <t>AL50</t>
  </si>
  <si>
    <t>AL51</t>
  </si>
  <si>
    <t>AG34</t>
  </si>
  <si>
    <t>AG35</t>
  </si>
  <si>
    <t>AG36</t>
  </si>
  <si>
    <t>AG01</t>
  </si>
  <si>
    <t>AG37</t>
  </si>
  <si>
    <t>AG03</t>
  </si>
  <si>
    <t>AG38</t>
  </si>
  <si>
    <t>AG18</t>
  </si>
  <si>
    <t>AG19</t>
  </si>
  <si>
    <t>AG20</t>
  </si>
  <si>
    <t>AG39</t>
  </si>
  <si>
    <t>AG21</t>
  </si>
  <si>
    <t>AG40</t>
  </si>
  <si>
    <t>AG41</t>
  </si>
  <si>
    <t>AG04</t>
  </si>
  <si>
    <t>AG22</t>
  </si>
  <si>
    <t>AG42</t>
  </si>
  <si>
    <t>AG43</t>
  </si>
  <si>
    <t>AG44</t>
  </si>
  <si>
    <t>AG45</t>
  </si>
  <si>
    <t>AG23</t>
  </si>
  <si>
    <t>AG46</t>
  </si>
  <si>
    <t>AG24</t>
  </si>
  <si>
    <t>AG47</t>
  </si>
  <si>
    <t>AG25</t>
  </si>
  <si>
    <t>AG26</t>
  </si>
  <si>
    <t>AG06</t>
  </si>
  <si>
    <t>AG48</t>
  </si>
  <si>
    <t>AG07</t>
  </si>
  <si>
    <t>AG27</t>
  </si>
  <si>
    <t>AG49</t>
  </si>
  <si>
    <t>AG09</t>
  </si>
  <si>
    <t>AG50</t>
  </si>
  <si>
    <t>AG29</t>
  </si>
  <si>
    <t>AG51</t>
  </si>
  <si>
    <t>AG10</t>
  </si>
  <si>
    <t>AG12</t>
  </si>
  <si>
    <t>AG30</t>
  </si>
  <si>
    <t>AG31</t>
  </si>
  <si>
    <t>AG52</t>
  </si>
  <si>
    <t>AG53</t>
  </si>
  <si>
    <t>AG33</t>
  </si>
  <si>
    <t>AG13</t>
  </si>
  <si>
    <t>AG54</t>
  </si>
  <si>
    <t>AG55</t>
  </si>
  <si>
    <t>AG56</t>
  </si>
  <si>
    <t>AG14</t>
  </si>
  <si>
    <t>AG15</t>
  </si>
  <si>
    <t>AN07</t>
  </si>
  <si>
    <t>AN02</t>
  </si>
  <si>
    <t>AN03</t>
  </si>
  <si>
    <t>AN08</t>
  </si>
  <si>
    <t>AN04</t>
  </si>
  <si>
    <t>AN05</t>
  </si>
  <si>
    <t>AN06</t>
  </si>
  <si>
    <t>AO19</t>
  </si>
  <si>
    <t>AO01</t>
  </si>
  <si>
    <t>AO02</t>
  </si>
  <si>
    <t>AO03</t>
  </si>
  <si>
    <t>AO07</t>
  </si>
  <si>
    <t>AO08</t>
  </si>
  <si>
    <t>AO09</t>
  </si>
  <si>
    <t>AO04</t>
  </si>
  <si>
    <t>AO05</t>
  </si>
  <si>
    <t>AO06</t>
  </si>
  <si>
    <t>AO20</t>
  </si>
  <si>
    <t>AO17</t>
  </si>
  <si>
    <t>AO18</t>
  </si>
  <si>
    <t>AO12</t>
  </si>
  <si>
    <t>AO14</t>
  </si>
  <si>
    <t>AO13</t>
  </si>
  <si>
    <t>AO15</t>
  </si>
  <si>
    <t>AO16</t>
  </si>
  <si>
    <t>AC01</t>
  </si>
  <si>
    <t>AC09</t>
  </si>
  <si>
    <t>AC03</t>
  </si>
  <si>
    <t>AC04</t>
  </si>
  <si>
    <t>AC05</t>
  </si>
  <si>
    <t>AC06</t>
  </si>
  <si>
    <t>AC07</t>
  </si>
  <si>
    <t>AC08</t>
  </si>
  <si>
    <t>AR01</t>
  </si>
  <si>
    <t>AR07</t>
  </si>
  <si>
    <t>AR02</t>
  </si>
  <si>
    <t>AR03</t>
  </si>
  <si>
    <t>AR04</t>
  </si>
  <si>
    <t>AR05</t>
  </si>
  <si>
    <t>AR06</t>
  </si>
  <si>
    <t>AR08</t>
  </si>
  <si>
    <t>AR09</t>
  </si>
  <si>
    <t>AR10</t>
  </si>
  <si>
    <t>AR11</t>
  </si>
  <si>
    <t>AR12</t>
  </si>
  <si>
    <t>AR13</t>
  </si>
  <si>
    <t>AR14</t>
  </si>
  <si>
    <t>AR15</t>
  </si>
  <si>
    <t>AR16</t>
  </si>
  <si>
    <t>AR17</t>
  </si>
  <si>
    <t>AR18</t>
  </si>
  <si>
    <t>AR19</t>
  </si>
  <si>
    <t>AR20</t>
  </si>
  <si>
    <t>AR21</t>
  </si>
  <si>
    <t>AR22</t>
  </si>
  <si>
    <t>AR23</t>
  </si>
  <si>
    <t>AR24</t>
  </si>
  <si>
    <t>AM01</t>
  </si>
  <si>
    <t>AM02</t>
  </si>
  <si>
    <t>AM03</t>
  </si>
  <si>
    <t>AM04</t>
  </si>
  <si>
    <t>AM05</t>
  </si>
  <si>
    <t>AM06</t>
  </si>
  <si>
    <t>AM07</t>
  </si>
  <si>
    <t>AM08</t>
  </si>
  <si>
    <t>AM09</t>
  </si>
  <si>
    <t>AM10</t>
  </si>
  <si>
    <t>AM11</t>
  </si>
  <si>
    <t>AS01</t>
  </si>
  <si>
    <t>AS02</t>
  </si>
  <si>
    <t>AS03</t>
  </si>
  <si>
    <t>AS04</t>
  </si>
  <si>
    <t>AS05</t>
  </si>
  <si>
    <t>AS06</t>
  </si>
  <si>
    <t>AS07</t>
  </si>
  <si>
    <t>AS08</t>
  </si>
  <si>
    <t>AU01</t>
  </si>
  <si>
    <t>AU02</t>
  </si>
  <si>
    <t>AU03</t>
  </si>
  <si>
    <t>AU04</t>
  </si>
  <si>
    <t>AU05</t>
  </si>
  <si>
    <t>AU06</t>
  </si>
  <si>
    <t>AU07</t>
  </si>
  <si>
    <t>AU08</t>
  </si>
  <si>
    <t>AU09</t>
  </si>
  <si>
    <t>AJ01</t>
  </si>
  <si>
    <t>AJ02</t>
  </si>
  <si>
    <t>AJ03</t>
  </si>
  <si>
    <t>AJ04</t>
  </si>
  <si>
    <t>AJ05</t>
  </si>
  <si>
    <t>AJ06</t>
  </si>
  <si>
    <t>AJ08</t>
  </si>
  <si>
    <t>AJ09</t>
  </si>
  <si>
    <t>AJ10</t>
  </si>
  <si>
    <t>AJ11</t>
  </si>
  <si>
    <t>AJ12</t>
  </si>
  <si>
    <t>AJ13</t>
  </si>
  <si>
    <t>AJ14</t>
  </si>
  <si>
    <t>AJ15</t>
  </si>
  <si>
    <t>AJ16</t>
  </si>
  <si>
    <t>AJ18</t>
  </si>
  <si>
    <t>AJ19</t>
  </si>
  <si>
    <t>AJ20</t>
  </si>
  <si>
    <t>AJ21</t>
  </si>
  <si>
    <t>AJ22</t>
  </si>
  <si>
    <t>AJ62</t>
  </si>
  <si>
    <t>AJ23</t>
  </si>
  <si>
    <t>AJ24</t>
  </si>
  <si>
    <t>AJ25</t>
  </si>
  <si>
    <t>AJ26</t>
  </si>
  <si>
    <t>AJ27</t>
  </si>
  <si>
    <t>AJ28</t>
  </si>
  <si>
    <t>AJ30</t>
  </si>
  <si>
    <t>AJ29</t>
  </si>
  <si>
    <t>AJ31</t>
  </si>
  <si>
    <t>AJ32</t>
  </si>
  <si>
    <t>AJ33</t>
  </si>
  <si>
    <t>AJ34</t>
  </si>
  <si>
    <t>----</t>
  </si>
  <si>
    <t>AJ72</t>
  </si>
  <si>
    <t>AJ73</t>
  </si>
  <si>
    <t>AJ74</t>
  </si>
  <si>
    <t>AJ75</t>
  </si>
  <si>
    <t>AJ76</t>
  </si>
  <si>
    <t>AJ78</t>
  </si>
  <si>
    <t>AJ77</t>
  </si>
  <si>
    <t>AJ79</t>
  </si>
  <si>
    <t>AJ36</t>
  </si>
  <si>
    <t>AJ37</t>
  </si>
  <si>
    <t>AJ38</t>
  </si>
  <si>
    <t>AJ39</t>
  </si>
  <si>
    <t>AJ40</t>
  </si>
  <si>
    <t>AJ41</t>
  </si>
  <si>
    <t>AJ42</t>
  </si>
  <si>
    <t>AJ43</t>
  </si>
  <si>
    <t>AJ44</t>
  </si>
  <si>
    <t>AJ45</t>
  </si>
  <si>
    <t>AJ46</t>
  </si>
  <si>
    <t>AJ17</t>
  </si>
  <si>
    <t>AJ48</t>
  </si>
  <si>
    <t>AJ47</t>
  </si>
  <si>
    <t>AJ49</t>
  </si>
  <si>
    <t>AJ50</t>
  </si>
  <si>
    <t>AJ51</t>
  </si>
  <si>
    <t>AJ52</t>
  </si>
  <si>
    <t>AJ07</t>
  </si>
  <si>
    <t>AJ53</t>
  </si>
  <si>
    <t>AJ54</t>
  </si>
  <si>
    <t>AJ55</t>
  </si>
  <si>
    <t>AJ57</t>
  </si>
  <si>
    <t>AJ58</t>
  </si>
  <si>
    <t>AJ59</t>
  </si>
  <si>
    <t>AJ60</t>
  </si>
  <si>
    <t>AJ61</t>
  </si>
  <si>
    <t>AJ63</t>
  </si>
  <si>
    <t>AJ64</t>
  </si>
  <si>
    <t>AJ65</t>
  </si>
  <si>
    <t>AJ66</t>
  </si>
  <si>
    <t>AJ68</t>
  </si>
  <si>
    <t>AJ67</t>
  </si>
  <si>
    <t>AJ69</t>
  </si>
  <si>
    <t>AJ70</t>
  </si>
  <si>
    <t>AJ71</t>
  </si>
  <si>
    <t>BF24</t>
  </si>
  <si>
    <t>BF32</t>
  </si>
  <si>
    <t>BF05</t>
  </si>
  <si>
    <t>BF36</t>
  </si>
  <si>
    <t>BF06</t>
  </si>
  <si>
    <t>BF37</t>
  </si>
  <si>
    <t>BF38</t>
  </si>
  <si>
    <t>BF39</t>
  </si>
  <si>
    <t>BF25</t>
  </si>
  <si>
    <t>BF40</t>
  </si>
  <si>
    <t>BF41</t>
  </si>
  <si>
    <t>BF10</t>
  </si>
  <si>
    <t>BF42</t>
  </si>
  <si>
    <t>BF22</t>
  </si>
  <si>
    <t>BF43</t>
  </si>
  <si>
    <t>BF13</t>
  </si>
  <si>
    <t>BF15</t>
  </si>
  <si>
    <t>BF44</t>
  </si>
  <si>
    <t>BF16</t>
  </si>
  <si>
    <t>BF45</t>
  </si>
  <si>
    <t>BF46</t>
  </si>
  <si>
    <t>BF47</t>
  </si>
  <si>
    <t>BF48</t>
  </si>
  <si>
    <t>BF18</t>
  </si>
  <si>
    <t>BF49</t>
  </si>
  <si>
    <t>BF35</t>
  </si>
  <si>
    <t>BF50</t>
  </si>
  <si>
    <t>BF51</t>
  </si>
  <si>
    <t>BF52</t>
  </si>
  <si>
    <t>BF53</t>
  </si>
  <si>
    <t>BF54</t>
  </si>
  <si>
    <t>BA16</t>
  </si>
  <si>
    <t>BA17</t>
  </si>
  <si>
    <t>BA15</t>
  </si>
  <si>
    <t>BA18</t>
  </si>
  <si>
    <t>BG85</t>
  </si>
  <si>
    <t>BG84</t>
  </si>
  <si>
    <t>BG81</t>
  </si>
  <si>
    <t>BG82</t>
  </si>
  <si>
    <t>BG88</t>
  </si>
  <si>
    <t>BG83</t>
  </si>
  <si>
    <t>BG87</t>
  </si>
  <si>
    <t>BG86</t>
  </si>
  <si>
    <t>BB01</t>
  </si>
  <si>
    <t>BB02</t>
  </si>
  <si>
    <t>BB03</t>
  </si>
  <si>
    <t>BB04</t>
  </si>
  <si>
    <t>BB05</t>
  </si>
  <si>
    <t>BB06</t>
  </si>
  <si>
    <t>BB07</t>
  </si>
  <si>
    <t>BB08</t>
  </si>
  <si>
    <t>BB09</t>
  </si>
  <si>
    <t>BB10</t>
  </si>
  <si>
    <t>BB11</t>
  </si>
  <si>
    <t>BO01</t>
  </si>
  <si>
    <t>BO02</t>
  </si>
  <si>
    <t>BO03</t>
  </si>
  <si>
    <t>BO06</t>
  </si>
  <si>
    <t>BO04</t>
  </si>
  <si>
    <t>BO05</t>
  </si>
  <si>
    <t>BO07</t>
  </si>
  <si>
    <t>BE11</t>
  </si>
  <si>
    <t>BE13</t>
  </si>
  <si>
    <t>BE14</t>
  </si>
  <si>
    <t>BH01</t>
  </si>
  <si>
    <t>BH02</t>
  </si>
  <si>
    <t>BH03</t>
  </si>
  <si>
    <t>BH04</t>
  </si>
  <si>
    <t>BH05</t>
  </si>
  <si>
    <t>BH06</t>
  </si>
  <si>
    <t>BN07</t>
  </si>
  <si>
    <t>BN08</t>
  </si>
  <si>
    <t>BN09</t>
  </si>
  <si>
    <t>BN10</t>
  </si>
  <si>
    <t>BN11</t>
  </si>
  <si>
    <t>BN12</t>
  </si>
  <si>
    <t>BN13</t>
  </si>
  <si>
    <t>BN14</t>
  </si>
  <si>
    <t>BN15</t>
  </si>
  <si>
    <t>BN16</t>
  </si>
  <si>
    <t>BN17</t>
  </si>
  <si>
    <t>BN18</t>
  </si>
  <si>
    <t>BD01</t>
  </si>
  <si>
    <t>BD03</t>
  </si>
  <si>
    <t>BD02</t>
  </si>
  <si>
    <t>BD04</t>
  </si>
  <si>
    <t>BD05</t>
  </si>
  <si>
    <t>BD06</t>
  </si>
  <si>
    <t>BD07</t>
  </si>
  <si>
    <t>BD08</t>
  </si>
  <si>
    <t>BD09</t>
  </si>
  <si>
    <t>BD10</t>
  </si>
  <si>
    <t>BD11</t>
  </si>
  <si>
    <t>BT05</t>
  </si>
  <si>
    <t>BT06</t>
  </si>
  <si>
    <t>BT08</t>
  </si>
  <si>
    <t>BT23</t>
  </si>
  <si>
    <t>BT10</t>
  </si>
  <si>
    <t>BT11</t>
  </si>
  <si>
    <t>BT12</t>
  </si>
  <si>
    <t>BT13</t>
  </si>
  <si>
    <t>BT14</t>
  </si>
  <si>
    <t>BT15</t>
  </si>
  <si>
    <t>BT17</t>
  </si>
  <si>
    <t>BT16</t>
  </si>
  <si>
    <t>BT09</t>
  </si>
  <si>
    <t>BT20</t>
  </si>
  <si>
    <t>BT19</t>
  </si>
  <si>
    <t>BT24</t>
  </si>
  <si>
    <t>BT21</t>
  </si>
  <si>
    <t>BT07</t>
  </si>
  <si>
    <t>BT22</t>
  </si>
  <si>
    <t>BT18</t>
  </si>
  <si>
    <t>BL01</t>
  </si>
  <si>
    <t>BL02</t>
  </si>
  <si>
    <t>BL03</t>
  </si>
  <si>
    <t>BL04</t>
  </si>
  <si>
    <t>BL05</t>
  </si>
  <si>
    <t>BL06</t>
  </si>
  <si>
    <t>BL07</t>
  </si>
  <si>
    <t>BL08</t>
  </si>
  <si>
    <t>BL09</t>
  </si>
  <si>
    <t>BK01</t>
  </si>
  <si>
    <t>BK03</t>
  </si>
  <si>
    <t>BK02</t>
  </si>
  <si>
    <t>BC01</t>
  </si>
  <si>
    <t>BC12</t>
  </si>
  <si>
    <t>BC13</t>
  </si>
  <si>
    <t>BC14</t>
  </si>
  <si>
    <t>BC03</t>
  </si>
  <si>
    <t>BC15</t>
  </si>
  <si>
    <t>BC04</t>
  </si>
  <si>
    <t>BC05</t>
  </si>
  <si>
    <t>BC06</t>
  </si>
  <si>
    <t>BC16</t>
  </si>
  <si>
    <t>BC08</t>
  </si>
  <si>
    <t>BC11</t>
  </si>
  <si>
    <t>BC17</t>
  </si>
  <si>
    <t>BC09</t>
  </si>
  <si>
    <t>BC10</t>
  </si>
  <si>
    <t>BC18</t>
  </si>
  <si>
    <t>BR01</t>
  </si>
  <si>
    <t>BR02</t>
  </si>
  <si>
    <t>BR03</t>
  </si>
  <si>
    <t>BR04</t>
  </si>
  <si>
    <t>BR05</t>
  </si>
  <si>
    <t>BR06</t>
  </si>
  <si>
    <t>BR07</t>
  </si>
  <si>
    <t>BR08</t>
  </si>
  <si>
    <t>BR29</t>
  </si>
  <si>
    <t>BR13</t>
  </si>
  <si>
    <t>BR14</t>
  </si>
  <si>
    <t>BR11</t>
  </si>
  <si>
    <t>BR15</t>
  </si>
  <si>
    <t>BR16</t>
  </si>
  <si>
    <t>BR17</t>
  </si>
  <si>
    <t>BR18</t>
  </si>
  <si>
    <t>BR30</t>
  </si>
  <si>
    <t>BR20</t>
  </si>
  <si>
    <t>BR21</t>
  </si>
  <si>
    <t>BR22</t>
  </si>
  <si>
    <t>BR23</t>
  </si>
  <si>
    <t>BR24</t>
  </si>
  <si>
    <t>BR25</t>
  </si>
  <si>
    <t>BR26</t>
  </si>
  <si>
    <t>BR27</t>
  </si>
  <si>
    <t>BR28</t>
  </si>
  <si>
    <t>BR31</t>
  </si>
  <si>
    <t>BX01</t>
  </si>
  <si>
    <t>BX02</t>
  </si>
  <si>
    <t>BX03</t>
  </si>
  <si>
    <t>BX04</t>
  </si>
  <si>
    <t>BU38</t>
  </si>
  <si>
    <t>BU39</t>
  </si>
  <si>
    <t>BU40</t>
  </si>
  <si>
    <t>BU41</t>
  </si>
  <si>
    <t>BU43</t>
  </si>
  <si>
    <t>BU44</t>
  </si>
  <si>
    <t>BU45</t>
  </si>
  <si>
    <t>BU46</t>
  </si>
  <si>
    <t>BU47</t>
  </si>
  <si>
    <t>BU48</t>
  </si>
  <si>
    <t>BU49</t>
  </si>
  <si>
    <t>BU50</t>
  </si>
  <si>
    <t>BU51</t>
  </si>
  <si>
    <t>BU52</t>
  </si>
  <si>
    <t>BU53</t>
  </si>
  <si>
    <t>BU54</t>
  </si>
  <si>
    <t>BU55</t>
  </si>
  <si>
    <t>BU56</t>
  </si>
  <si>
    <t>BU57</t>
  </si>
  <si>
    <t>BU58</t>
  </si>
  <si>
    <t>BU42</t>
  </si>
  <si>
    <t>BU59</t>
  </si>
  <si>
    <t>BU60</t>
  </si>
  <si>
    <t>BU61</t>
  </si>
  <si>
    <t>BU62</t>
  </si>
  <si>
    <t>BU63</t>
  </si>
  <si>
    <t>BU64</t>
  </si>
  <si>
    <t>BU65</t>
  </si>
  <si>
    <t>UV79</t>
  </si>
  <si>
    <t>UV80</t>
  </si>
  <si>
    <t>UV81</t>
  </si>
  <si>
    <t>UV82</t>
  </si>
  <si>
    <t>UV83</t>
  </si>
  <si>
    <t>UV84</t>
  </si>
  <si>
    <t>UV85</t>
  </si>
  <si>
    <t>UV86</t>
  </si>
  <si>
    <t>UV87</t>
  </si>
  <si>
    <t>UV88</t>
  </si>
  <si>
    <t>UV89</t>
  </si>
  <si>
    <t>UV90</t>
  </si>
  <si>
    <t>UV91</t>
  </si>
  <si>
    <t>BM03</t>
  </si>
  <si>
    <t>BM16</t>
  </si>
  <si>
    <t>BM02</t>
  </si>
  <si>
    <t>BM04</t>
  </si>
  <si>
    <t>BM06</t>
  </si>
  <si>
    <t>BM05</t>
  </si>
  <si>
    <t>BM15</t>
  </si>
  <si>
    <t>BM08</t>
  </si>
  <si>
    <t>BM13</t>
  </si>
  <si>
    <t>BM18</t>
  </si>
  <si>
    <t>BM01</t>
  </si>
  <si>
    <t>BM10</t>
  </si>
  <si>
    <t>BM11</t>
  </si>
  <si>
    <t>BM12</t>
  </si>
  <si>
    <t>BM17</t>
  </si>
  <si>
    <t>BY09</t>
  </si>
  <si>
    <t>BY24</t>
  </si>
  <si>
    <t>BY25</t>
  </si>
  <si>
    <t>BY10</t>
  </si>
  <si>
    <t>BY11</t>
  </si>
  <si>
    <t>BY12</t>
  </si>
  <si>
    <t>BY13</t>
  </si>
  <si>
    <t>BY14</t>
  </si>
  <si>
    <t>BY15</t>
  </si>
  <si>
    <t>BY16</t>
  </si>
  <si>
    <t>BY17</t>
  </si>
  <si>
    <t>BY22</t>
  </si>
  <si>
    <t>BY18</t>
  </si>
  <si>
    <t>BY23</t>
  </si>
  <si>
    <t>BY19</t>
  </si>
  <si>
    <t>BY26</t>
  </si>
  <si>
    <t>BY20</t>
  </si>
  <si>
    <t>BY21</t>
  </si>
  <si>
    <t>CV01</t>
  </si>
  <si>
    <t>CV05</t>
  </si>
  <si>
    <t>CV21</t>
  </si>
  <si>
    <t>CV22</t>
  </si>
  <si>
    <t>CV07</t>
  </si>
  <si>
    <t>CV08</t>
  </si>
  <si>
    <t>CV11</t>
  </si>
  <si>
    <t>CV27</t>
  </si>
  <si>
    <t>CV02</t>
  </si>
  <si>
    <t>CV04</t>
  </si>
  <si>
    <t>CV13</t>
  </si>
  <si>
    <t>CV14</t>
  </si>
  <si>
    <t>CV23</t>
  </si>
  <si>
    <t>CV15</t>
  </si>
  <si>
    <t>CV24</t>
  </si>
  <si>
    <t>CV16</t>
  </si>
  <si>
    <t>CV17</t>
  </si>
  <si>
    <t>CV18</t>
  </si>
  <si>
    <t>CV25</t>
  </si>
  <si>
    <t>CV19</t>
  </si>
  <si>
    <t>CV26</t>
  </si>
  <si>
    <t>CV20</t>
  </si>
  <si>
    <t>CB25</t>
  </si>
  <si>
    <t>CB29</t>
  </si>
  <si>
    <t>CB02</t>
  </si>
  <si>
    <t>CB03</t>
  </si>
  <si>
    <t>CB04</t>
  </si>
  <si>
    <t>CB05</t>
  </si>
  <si>
    <t>CB21</t>
  </si>
  <si>
    <t>CB07</t>
  </si>
  <si>
    <t>CB26</t>
  </si>
  <si>
    <t>CB08</t>
  </si>
  <si>
    <t>CB09</t>
  </si>
  <si>
    <t>CB10</t>
  </si>
  <si>
    <t>CB27</t>
  </si>
  <si>
    <t>CB30</t>
  </si>
  <si>
    <t>CB22</t>
  </si>
  <si>
    <t>CB28</t>
  </si>
  <si>
    <t>CB13</t>
  </si>
  <si>
    <t>CB14</t>
  </si>
  <si>
    <t>CB12</t>
  </si>
  <si>
    <t>CB23</t>
  </si>
  <si>
    <t>CB24</t>
  </si>
  <si>
    <t>CB17</t>
  </si>
  <si>
    <t>CB18</t>
  </si>
  <si>
    <t>CB19</t>
  </si>
  <si>
    <t>CB31</t>
  </si>
  <si>
    <t>CM10</t>
  </si>
  <si>
    <t>CM11</t>
  </si>
  <si>
    <t>CM04</t>
  </si>
  <si>
    <t>CM12</t>
  </si>
  <si>
    <t>CM05</t>
  </si>
  <si>
    <t>CM13</t>
  </si>
  <si>
    <t>CM07</t>
  </si>
  <si>
    <t>CM08</t>
  </si>
  <si>
    <t>CM09</t>
  </si>
  <si>
    <t>CM14</t>
  </si>
  <si>
    <t>CA01</t>
  </si>
  <si>
    <t>CA02</t>
  </si>
  <si>
    <t>CA03</t>
  </si>
  <si>
    <t>CA04</t>
  </si>
  <si>
    <t>CA05</t>
  </si>
  <si>
    <t>CA13</t>
  </si>
  <si>
    <t>CA07</t>
  </si>
  <si>
    <t>CA14</t>
  </si>
  <si>
    <t>CA08</t>
  </si>
  <si>
    <t>CA09</t>
  </si>
  <si>
    <t>CA10</t>
  </si>
  <si>
    <t>CA11</t>
  </si>
  <si>
    <t>CA12</t>
  </si>
  <si>
    <t>CT01</t>
  </si>
  <si>
    <t>CT18</t>
  </si>
  <si>
    <t>CT02</t>
  </si>
  <si>
    <t>CT03</t>
  </si>
  <si>
    <t>CT05</t>
  </si>
  <si>
    <t>CT06</t>
  </si>
  <si>
    <t>CT07</t>
  </si>
  <si>
    <t>CT04</t>
  </si>
  <si>
    <t>CT08</t>
  </si>
  <si>
    <t>CT15</t>
  </si>
  <si>
    <t>CT09</t>
  </si>
  <si>
    <t>CT17</t>
  </si>
  <si>
    <t>CT11</t>
  </si>
  <si>
    <t>CT12</t>
  </si>
  <si>
    <t>CT13</t>
  </si>
  <si>
    <t>CT16</t>
  </si>
  <si>
    <t>CT14</t>
  </si>
  <si>
    <t>CD22</t>
  </si>
  <si>
    <t>CD01</t>
  </si>
  <si>
    <t>CD23</t>
  </si>
  <si>
    <t>CD15</t>
  </si>
  <si>
    <t>CD27</t>
  </si>
  <si>
    <t>CD28</t>
  </si>
  <si>
    <t>CD05</t>
  </si>
  <si>
    <t>CD18</t>
  </si>
  <si>
    <t>CD06</t>
  </si>
  <si>
    <t>CD07</t>
  </si>
  <si>
    <t>CD08</t>
  </si>
  <si>
    <t>CD09</t>
  </si>
  <si>
    <t>CD19</t>
  </si>
  <si>
    <t>CD16</t>
  </si>
  <si>
    <t>CD20</t>
  </si>
  <si>
    <t>CD17</t>
  </si>
  <si>
    <t>CD12</t>
  </si>
  <si>
    <t>CD13</t>
  </si>
  <si>
    <t>CD25</t>
  </si>
  <si>
    <t>CD14</t>
  </si>
  <si>
    <t>CD26</t>
  </si>
  <si>
    <t>CD21</t>
  </si>
  <si>
    <t>CD02</t>
  </si>
  <si>
    <t>CI03</t>
  </si>
  <si>
    <t>CI04</t>
  </si>
  <si>
    <t>CI16</t>
  </si>
  <si>
    <t>CI05</t>
  </si>
  <si>
    <t>CI02</t>
  </si>
  <si>
    <t>CI06</t>
  </si>
  <si>
    <t>CI07</t>
  </si>
  <si>
    <t>CI08</t>
  </si>
  <si>
    <t>CI14</t>
  </si>
  <si>
    <t>CI17</t>
  </si>
  <si>
    <t>CI10</t>
  </si>
  <si>
    <t>CI11</t>
  </si>
  <si>
    <t>CI18</t>
  </si>
  <si>
    <t>CI12</t>
  </si>
  <si>
    <t>CI15</t>
  </si>
  <si>
    <t>CI01</t>
  </si>
  <si>
    <t>CH01</t>
  </si>
  <si>
    <t>CH22</t>
  </si>
  <si>
    <t>CH33</t>
  </si>
  <si>
    <t>CH07</t>
  </si>
  <si>
    <t>CH15</t>
  </si>
  <si>
    <t>CH30</t>
  </si>
  <si>
    <t>CH16</t>
  </si>
  <si>
    <t>CH18</t>
  </si>
  <si>
    <t>CH31</t>
  </si>
  <si>
    <t>CH10</t>
  </si>
  <si>
    <t>CH08</t>
  </si>
  <si>
    <t>CH09</t>
  </si>
  <si>
    <t>CH12</t>
  </si>
  <si>
    <t>CH11</t>
  </si>
  <si>
    <t>CH20</t>
  </si>
  <si>
    <t>CH04</t>
  </si>
  <si>
    <t>CH03</t>
  </si>
  <si>
    <t>CH05</t>
  </si>
  <si>
    <t>CH19</t>
  </si>
  <si>
    <t>CH21</t>
  </si>
  <si>
    <t>CH06</t>
  </si>
  <si>
    <t>CH26</t>
  </si>
  <si>
    <t>CH25</t>
  </si>
  <si>
    <t>CH23</t>
  </si>
  <si>
    <t>CH24</t>
  </si>
  <si>
    <t>CH32</t>
  </si>
  <si>
    <t>CH28</t>
  </si>
  <si>
    <t>CH14</t>
  </si>
  <si>
    <t>CH13</t>
  </si>
  <si>
    <t>CH29</t>
  </si>
  <si>
    <t>CH02</t>
  </si>
  <si>
    <t>CO01</t>
  </si>
  <si>
    <t>CO02</t>
  </si>
  <si>
    <t>CO03</t>
  </si>
  <si>
    <t>CO04</t>
  </si>
  <si>
    <t>CO34</t>
  </si>
  <si>
    <t>CO35</t>
  </si>
  <si>
    <t>CO36</t>
  </si>
  <si>
    <t>CO37</t>
  </si>
  <si>
    <t>CO08</t>
  </si>
  <si>
    <t>CO32</t>
  </si>
  <si>
    <t>CO09</t>
  </si>
  <si>
    <t>CO10</t>
  </si>
  <si>
    <t>CO11</t>
  </si>
  <si>
    <t>CO12</t>
  </si>
  <si>
    <t>CO33</t>
  </si>
  <si>
    <t>CO15</t>
  </si>
  <si>
    <t>CO14</t>
  </si>
  <si>
    <t>CO16</t>
  </si>
  <si>
    <t>CO17</t>
  </si>
  <si>
    <t>CO38</t>
  </si>
  <si>
    <t>CO19</t>
  </si>
  <si>
    <t>CO20</t>
  </si>
  <si>
    <t>CO21</t>
  </si>
  <si>
    <t>CO22</t>
  </si>
  <si>
    <t>CO23</t>
  </si>
  <si>
    <t>CO24</t>
  </si>
  <si>
    <t>CO25</t>
  </si>
  <si>
    <t>CO26</t>
  </si>
  <si>
    <t>CO27</t>
  </si>
  <si>
    <t>CO28</t>
  </si>
  <si>
    <t>CO29</t>
  </si>
  <si>
    <t>CO30</t>
  </si>
  <si>
    <t>CO31</t>
  </si>
  <si>
    <t>CN01</t>
  </si>
  <si>
    <t>CN02</t>
  </si>
  <si>
    <t>CN03</t>
  </si>
  <si>
    <t>CF01</t>
  </si>
  <si>
    <t>CF12</t>
  </si>
  <si>
    <t>CF13</t>
  </si>
  <si>
    <t>CF14</t>
  </si>
  <si>
    <t>CF04</t>
  </si>
  <si>
    <t>CF05</t>
  </si>
  <si>
    <t>CF06</t>
  </si>
  <si>
    <t>CF07</t>
  </si>
  <si>
    <t>CF08</t>
  </si>
  <si>
    <t>CF15</t>
  </si>
  <si>
    <t>CF11</t>
  </si>
  <si>
    <t>CF10</t>
  </si>
  <si>
    <t>CG13</t>
  </si>
  <si>
    <t>CG02</t>
  </si>
  <si>
    <t>CG14</t>
  </si>
  <si>
    <t>CG15</t>
  </si>
  <si>
    <t>CG16</t>
  </si>
  <si>
    <t>CG17</t>
  </si>
  <si>
    <t>CG18</t>
  </si>
  <si>
    <t>CG23</t>
  </si>
  <si>
    <t>CG04</t>
  </si>
  <si>
    <t>CG06</t>
  </si>
  <si>
    <t>CG08</t>
  </si>
  <si>
    <t>CG19</t>
  </si>
  <si>
    <t>CG20</t>
  </si>
  <si>
    <t>CG21</t>
  </si>
  <si>
    <t>CG22</t>
  </si>
  <si>
    <t>CG24</t>
  </si>
  <si>
    <t>CG10</t>
  </si>
  <si>
    <t>CG25</t>
  </si>
  <si>
    <t>CG11</t>
  </si>
  <si>
    <t>CG26</t>
  </si>
  <si>
    <t>CG27</t>
  </si>
  <si>
    <t>CG12</t>
  </si>
  <si>
    <t>CG28</t>
  </si>
  <si>
    <t>CG29</t>
  </si>
  <si>
    <t>CG30</t>
  </si>
  <si>
    <t>CG31</t>
  </si>
  <si>
    <t>CS01</t>
  </si>
  <si>
    <t>CS02</t>
  </si>
  <si>
    <t>CS03</t>
  </si>
  <si>
    <t>CS04</t>
  </si>
  <si>
    <t>CS06</t>
  </si>
  <si>
    <t>CS07</t>
  </si>
  <si>
    <t>CS08</t>
  </si>
  <si>
    <t>IV93</t>
  </si>
  <si>
    <t>IV76</t>
  </si>
  <si>
    <t>IV94</t>
  </si>
  <si>
    <t>IV77</t>
  </si>
  <si>
    <t>IV95</t>
  </si>
  <si>
    <t>IV81</t>
  </si>
  <si>
    <t>IV82</t>
  </si>
  <si>
    <t>IV78</t>
  </si>
  <si>
    <t>IV96</t>
  </si>
  <si>
    <t>IV87</t>
  </si>
  <si>
    <t>IV90</t>
  </si>
  <si>
    <t>IV97</t>
  </si>
  <si>
    <t>IV98</t>
  </si>
  <si>
    <t>IV92</t>
  </si>
  <si>
    <t>HR01</t>
  </si>
  <si>
    <t>HR02</t>
  </si>
  <si>
    <t>HR03</t>
  </si>
  <si>
    <t>HR04</t>
  </si>
  <si>
    <t>HR05</t>
  </si>
  <si>
    <t>HR06</t>
  </si>
  <si>
    <t>HR07</t>
  </si>
  <si>
    <t>HR08</t>
  </si>
  <si>
    <t>HR09</t>
  </si>
  <si>
    <t>HR10</t>
  </si>
  <si>
    <t>HR11</t>
  </si>
  <si>
    <t>HR12</t>
  </si>
  <si>
    <t>HR13</t>
  </si>
  <si>
    <t>HR14</t>
  </si>
  <si>
    <t>HR15</t>
  </si>
  <si>
    <t>HR16</t>
  </si>
  <si>
    <t>HR17</t>
  </si>
  <si>
    <t>HR18</t>
  </si>
  <si>
    <t>HR19</t>
  </si>
  <si>
    <t>HR21</t>
  </si>
  <si>
    <t>HR20</t>
  </si>
  <si>
    <t>CU17</t>
  </si>
  <si>
    <t>CU05</t>
  </si>
  <si>
    <t>CU07</t>
  </si>
  <si>
    <t>CU08</t>
  </si>
  <si>
    <t>CU09</t>
  </si>
  <si>
    <t>CU10</t>
  </si>
  <si>
    <t>CU12</t>
  </si>
  <si>
    <t>CU04</t>
  </si>
  <si>
    <t>CU02</t>
  </si>
  <si>
    <t>CU13</t>
  </si>
  <si>
    <t>CU03</t>
  </si>
  <si>
    <t>CU18</t>
  </si>
  <si>
    <t>CU01</t>
  </si>
  <si>
    <t>CU14</t>
  </si>
  <si>
    <t>CU15</t>
  </si>
  <si>
    <t>CU16</t>
  </si>
  <si>
    <t>CY01</t>
  </si>
  <si>
    <t>CY02</t>
  </si>
  <si>
    <t>CY03</t>
  </si>
  <si>
    <t>CY04</t>
  </si>
  <si>
    <t>CY05</t>
  </si>
  <si>
    <t>CY06</t>
  </si>
  <si>
    <t>EZ79</t>
  </si>
  <si>
    <t>EZ78</t>
  </si>
  <si>
    <t>EZ81</t>
  </si>
  <si>
    <t>EZ82</t>
  </si>
  <si>
    <t>EZ83</t>
  </si>
  <si>
    <t>EZ85</t>
  </si>
  <si>
    <t>EZ84</t>
  </si>
  <si>
    <t>EZ86</t>
  </si>
  <si>
    <t>EZ87</t>
  </si>
  <si>
    <t>EZ52</t>
  </si>
  <si>
    <t>EZ88</t>
  </si>
  <si>
    <t>EZ89</t>
  </si>
  <si>
    <t>EZ80</t>
  </si>
  <si>
    <t>EZ90</t>
  </si>
  <si>
    <t>DA17</t>
  </si>
  <si>
    <t>DA18</t>
  </si>
  <si>
    <t>DA19</t>
  </si>
  <si>
    <t>DA20</t>
  </si>
  <si>
    <t>DA21</t>
  </si>
  <si>
    <t>DJ01</t>
  </si>
  <si>
    <t>DJ08</t>
  </si>
  <si>
    <t>DJ06</t>
  </si>
  <si>
    <t>DJ07</t>
  </si>
  <si>
    <t>DJ04</t>
  </si>
  <si>
    <t>DJ05</t>
  </si>
  <si>
    <t>DO02</t>
  </si>
  <si>
    <t>DO03</t>
  </si>
  <si>
    <t>DO04</t>
  </si>
  <si>
    <t>DO05</t>
  </si>
  <si>
    <t>DO06</t>
  </si>
  <si>
    <t>DO07</t>
  </si>
  <si>
    <t>DO08</t>
  </si>
  <si>
    <t>DO09</t>
  </si>
  <si>
    <t>DO10</t>
  </si>
  <si>
    <t>DO11</t>
  </si>
  <si>
    <t>DR38</t>
  </si>
  <si>
    <t>DR39</t>
  </si>
  <si>
    <t>DR40</t>
  </si>
  <si>
    <t>DR41</t>
  </si>
  <si>
    <t>DR42</t>
  </si>
  <si>
    <t>DR43</t>
  </si>
  <si>
    <t>DR44</t>
  </si>
  <si>
    <t>DR45</t>
  </si>
  <si>
    <t>DR46</t>
  </si>
  <si>
    <t>DR47</t>
  </si>
  <si>
    <t>EC02</t>
  </si>
  <si>
    <t>EC03</t>
  </si>
  <si>
    <t>EC04</t>
  </si>
  <si>
    <t>EC05</t>
  </si>
  <si>
    <t>EC06</t>
  </si>
  <si>
    <t>EC07</t>
  </si>
  <si>
    <t>EC08</t>
  </si>
  <si>
    <t>EC09</t>
  </si>
  <si>
    <t>EC01</t>
  </si>
  <si>
    <t>EC10</t>
  </si>
  <si>
    <t>EC11</t>
  </si>
  <si>
    <t>EC12</t>
  </si>
  <si>
    <t>EC13</t>
  </si>
  <si>
    <t>EC14</t>
  </si>
  <si>
    <t>EC15</t>
  </si>
  <si>
    <t>EC23</t>
  </si>
  <si>
    <t>EC24</t>
  </si>
  <si>
    <t>EC17</t>
  </si>
  <si>
    <t>EC18</t>
  </si>
  <si>
    <t>EC25</t>
  </si>
  <si>
    <t>EC26</t>
  </si>
  <si>
    <t>EC22</t>
  </si>
  <si>
    <t>EC19</t>
  </si>
  <si>
    <t>EC20</t>
  </si>
  <si>
    <t>EG01</t>
  </si>
  <si>
    <t>EG02</t>
  </si>
  <si>
    <t>EG03</t>
  </si>
  <si>
    <t>EG04</t>
  </si>
  <si>
    <t>EG05</t>
  </si>
  <si>
    <t>EG06</t>
  </si>
  <si>
    <t>EG07</t>
  </si>
  <si>
    <t>EG08</t>
  </si>
  <si>
    <t>EG09</t>
  </si>
  <si>
    <t>EG10</t>
  </si>
  <si>
    <t>EG11</t>
  </si>
  <si>
    <t>EG12</t>
  </si>
  <si>
    <t>EG28</t>
  </si>
  <si>
    <t>EG13</t>
  </si>
  <si>
    <t>EG14</t>
  </si>
  <si>
    <t>EG15</t>
  </si>
  <si>
    <t>EG16</t>
  </si>
  <si>
    <t>EG17</t>
  </si>
  <si>
    <t>EG18</t>
  </si>
  <si>
    <t>EG19</t>
  </si>
  <si>
    <t>EG20</t>
  </si>
  <si>
    <t>EG26</t>
  </si>
  <si>
    <t>EG21</t>
  </si>
  <si>
    <t>EG22</t>
  </si>
  <si>
    <t>EG23</t>
  </si>
  <si>
    <t>EG27</t>
  </si>
  <si>
    <t>EG24</t>
  </si>
  <si>
    <t>ES01</t>
  </si>
  <si>
    <t>ES02</t>
  </si>
  <si>
    <t>ES03</t>
  </si>
  <si>
    <t>ES04</t>
  </si>
  <si>
    <t>ES05</t>
  </si>
  <si>
    <t>ES06</t>
  </si>
  <si>
    <t>ES07</t>
  </si>
  <si>
    <t>ES08</t>
  </si>
  <si>
    <t>ES09</t>
  </si>
  <si>
    <t>ES10</t>
  </si>
  <si>
    <t>ES11</t>
  </si>
  <si>
    <t>ES12</t>
  </si>
  <si>
    <t>ES13</t>
  </si>
  <si>
    <t>ES14</t>
  </si>
  <si>
    <t>EK06</t>
  </si>
  <si>
    <t>EK07</t>
  </si>
  <si>
    <t>EK08</t>
  </si>
  <si>
    <t>EK09</t>
  </si>
  <si>
    <t>EK03</t>
  </si>
  <si>
    <t>EK04</t>
  </si>
  <si>
    <t>EK05</t>
  </si>
  <si>
    <t>ER01</t>
  </si>
  <si>
    <t>ER02</t>
  </si>
  <si>
    <t>ER03</t>
  </si>
  <si>
    <t>ER04</t>
  </si>
  <si>
    <t>ER05</t>
  </si>
  <si>
    <t>ER06</t>
  </si>
  <si>
    <t>WZ01</t>
  </si>
  <si>
    <t>WZ02</t>
  </si>
  <si>
    <t>WZ03</t>
  </si>
  <si>
    <t>WZ04</t>
  </si>
  <si>
    <t>ET44</t>
  </si>
  <si>
    <t>ET45</t>
  </si>
  <si>
    <t>ET46</t>
  </si>
  <si>
    <t>ET47</t>
  </si>
  <si>
    <t>ET48</t>
  </si>
  <si>
    <t>ET49</t>
  </si>
  <si>
    <t>ET50</t>
  </si>
  <si>
    <t>ET51</t>
  </si>
  <si>
    <t>ET52</t>
  </si>
  <si>
    <t>ET53</t>
  </si>
  <si>
    <t>FO01</t>
  </si>
  <si>
    <t>FO02</t>
  </si>
  <si>
    <t>FO03</t>
  </si>
  <si>
    <t>FO04</t>
  </si>
  <si>
    <t>FO05</t>
  </si>
  <si>
    <t>FO06</t>
  </si>
  <si>
    <t>FO07</t>
  </si>
  <si>
    <t>FO08</t>
  </si>
  <si>
    <t>FO09</t>
  </si>
  <si>
    <t>FO10</t>
  </si>
  <si>
    <t>FO11</t>
  </si>
  <si>
    <t>FO12</t>
  </si>
  <si>
    <t>FO13</t>
  </si>
  <si>
    <t>FO14</t>
  </si>
  <si>
    <t>FO15</t>
  </si>
  <si>
    <t>FO16</t>
  </si>
  <si>
    <t>FO17</t>
  </si>
  <si>
    <t>FO18</t>
  </si>
  <si>
    <t>FO19</t>
  </si>
  <si>
    <t>FO20</t>
  </si>
  <si>
    <t>FO21</t>
  </si>
  <si>
    <t>FO22</t>
  </si>
  <si>
    <t>FO23</t>
  </si>
  <si>
    <t>FO24</t>
  </si>
  <si>
    <t>FO25</t>
  </si>
  <si>
    <t>FO26</t>
  </si>
  <si>
    <t>FO27</t>
  </si>
  <si>
    <t>FO28</t>
  </si>
  <si>
    <t>FO29</t>
  </si>
  <si>
    <t>FJ14</t>
  </si>
  <si>
    <t>FJ15</t>
  </si>
  <si>
    <t>FJ17</t>
  </si>
  <si>
    <t>FJ18</t>
  </si>
  <si>
    <t>FJ19</t>
  </si>
  <si>
    <t>FJ09</t>
  </si>
  <si>
    <t>FJ10</t>
  </si>
  <si>
    <t>FJ11</t>
  </si>
  <si>
    <t>FJ07</t>
  </si>
  <si>
    <t>FJ08</t>
  </si>
  <si>
    <t>FJ12</t>
  </si>
  <si>
    <t>FJ04</t>
  </si>
  <si>
    <t>FJ06</t>
  </si>
  <si>
    <t>FJ13</t>
  </si>
  <si>
    <t>FJ16</t>
  </si>
  <si>
    <t>FI16</t>
  </si>
  <si>
    <t>FI17</t>
  </si>
  <si>
    <t>FI18</t>
  </si>
  <si>
    <t>FI19</t>
  </si>
  <si>
    <t>FI22</t>
  </si>
  <si>
    <t>FI20</t>
  </si>
  <si>
    <t>FI23</t>
  </si>
  <si>
    <t>FI24</t>
  </si>
  <si>
    <t>FI25</t>
  </si>
  <si>
    <t>FI26</t>
  </si>
  <si>
    <t>FI27</t>
  </si>
  <si>
    <t>FI28</t>
  </si>
  <si>
    <t>FI29</t>
  </si>
  <si>
    <t>FI30</t>
  </si>
  <si>
    <t>FI31</t>
  </si>
  <si>
    <t>FI33</t>
  </si>
  <si>
    <t>FI32</t>
  </si>
  <si>
    <t>FI35</t>
  </si>
  <si>
    <t>FI34</t>
  </si>
  <si>
    <t>FRC2</t>
  </si>
  <si>
    <t>FRC3</t>
  </si>
  <si>
    <t>FRA2</t>
  </si>
  <si>
    <t>FRA3</t>
  </si>
  <si>
    <t>FRA5</t>
  </si>
  <si>
    <t>FRC4</t>
  </si>
  <si>
    <t>FRC5</t>
  </si>
  <si>
    <t>FRA8</t>
  </si>
  <si>
    <t>FRC6</t>
  </si>
  <si>
    <t>FRC7</t>
  </si>
  <si>
    <t>FRC8</t>
  </si>
  <si>
    <t>FRB5</t>
  </si>
  <si>
    <t>FRB8</t>
  </si>
  <si>
    <t>FP01</t>
  </si>
  <si>
    <t>FP02</t>
  </si>
  <si>
    <t>FP03</t>
  </si>
  <si>
    <t>FP04</t>
  </si>
  <si>
    <t>FP05</t>
  </si>
  <si>
    <t>GB01</t>
  </si>
  <si>
    <t>GB02</t>
  </si>
  <si>
    <t>GB03</t>
  </si>
  <si>
    <t>GB04</t>
  </si>
  <si>
    <t>GB05</t>
  </si>
  <si>
    <t>GB06</t>
  </si>
  <si>
    <t>GB07</t>
  </si>
  <si>
    <t>GB08</t>
  </si>
  <si>
    <t>GB09</t>
  </si>
  <si>
    <t>GA01</t>
  </si>
  <si>
    <t>GA03</t>
  </si>
  <si>
    <t>GA08</t>
  </si>
  <si>
    <t>GA02</t>
  </si>
  <si>
    <t>GA07</t>
  </si>
  <si>
    <t>GA04</t>
  </si>
  <si>
    <t>GA05</t>
  </si>
  <si>
    <t>GG02</t>
  </si>
  <si>
    <t>GG04</t>
  </si>
  <si>
    <t>GG65</t>
  </si>
  <si>
    <t>GG66</t>
  </si>
  <si>
    <t>GG67</t>
  </si>
  <si>
    <t>GG68</t>
  </si>
  <si>
    <t>GG69</t>
  </si>
  <si>
    <t>GG70</t>
  </si>
  <si>
    <t>GG71</t>
  </si>
  <si>
    <t>GG72</t>
  </si>
  <si>
    <t>GG73</t>
  </si>
  <si>
    <t>GG51</t>
  </si>
  <si>
    <t>GM01</t>
  </si>
  <si>
    <t>GM02</t>
  </si>
  <si>
    <t>GM16</t>
  </si>
  <si>
    <t>GM11</t>
  </si>
  <si>
    <t>GM03</t>
  </si>
  <si>
    <t>GM04</t>
  </si>
  <si>
    <t>GM05</t>
  </si>
  <si>
    <t>GM06</t>
  </si>
  <si>
    <t>GM12</t>
  </si>
  <si>
    <t>GM07</t>
  </si>
  <si>
    <t>GM08</t>
  </si>
  <si>
    <t>GM09</t>
  </si>
  <si>
    <t>GM13</t>
  </si>
  <si>
    <t>GM14</t>
  </si>
  <si>
    <t>GM10</t>
  </si>
  <si>
    <t>GM15</t>
  </si>
  <si>
    <t>GH02</t>
  </si>
  <si>
    <t>GH04</t>
  </si>
  <si>
    <t>GH05</t>
  </si>
  <si>
    <t>GH01</t>
  </si>
  <si>
    <t>GH06</t>
  </si>
  <si>
    <t>GH10</t>
  </si>
  <si>
    <t>GH11</t>
  </si>
  <si>
    <t>GH08</t>
  </si>
  <si>
    <t>GH09</t>
  </si>
  <si>
    <t>GR52</t>
  </si>
  <si>
    <t>GR53</t>
  </si>
  <si>
    <t>GR54</t>
  </si>
  <si>
    <t>GR55</t>
  </si>
  <si>
    <t>GR56</t>
  </si>
  <si>
    <t>GR57</t>
  </si>
  <si>
    <t>GR58</t>
  </si>
  <si>
    <t>GR59</t>
  </si>
  <si>
    <t>GR60</t>
  </si>
  <si>
    <t>GR61</t>
  </si>
  <si>
    <t>GR62</t>
  </si>
  <si>
    <t>GR63</t>
  </si>
  <si>
    <t>GR64</t>
  </si>
  <si>
    <t>GR65</t>
  </si>
  <si>
    <t>GL08</t>
  </si>
  <si>
    <t>GL04</t>
  </si>
  <si>
    <t>GL09</t>
  </si>
  <si>
    <t>GL06</t>
  </si>
  <si>
    <t>GL07</t>
  </si>
  <si>
    <t>GJ01</t>
  </si>
  <si>
    <t>GJ02</t>
  </si>
  <si>
    <t>GJ03</t>
  </si>
  <si>
    <t>GJ04</t>
  </si>
  <si>
    <t>GJ05</t>
  </si>
  <si>
    <t>GJ06</t>
  </si>
  <si>
    <t>GT01</t>
  </si>
  <si>
    <t>GT02</t>
  </si>
  <si>
    <t>GT03</t>
  </si>
  <si>
    <t>GT04</t>
  </si>
  <si>
    <t>GT05</t>
  </si>
  <si>
    <t>GT06</t>
  </si>
  <si>
    <t>GT07</t>
  </si>
  <si>
    <t>GT08</t>
  </si>
  <si>
    <t>GT09</t>
  </si>
  <si>
    <t>GT10</t>
  </si>
  <si>
    <t>GT11</t>
  </si>
  <si>
    <t>GT12</t>
  </si>
  <si>
    <t>GT13</t>
  </si>
  <si>
    <t>GT14</t>
  </si>
  <si>
    <t>GT15</t>
  </si>
  <si>
    <t>GT16</t>
  </si>
  <si>
    <t>GT17</t>
  </si>
  <si>
    <t>GT18</t>
  </si>
  <si>
    <t>GT19</t>
  </si>
  <si>
    <t>GT20</t>
  </si>
  <si>
    <t>GT21</t>
  </si>
  <si>
    <t>GT22</t>
  </si>
  <si>
    <t>GV40</t>
  </si>
  <si>
    <t>GV04</t>
  </si>
  <si>
    <t>GV41</t>
  </si>
  <si>
    <t>GV42</t>
  </si>
  <si>
    <t>GV43</t>
  </si>
  <si>
    <t>GV44</t>
  </si>
  <si>
    <t>GV45</t>
  </si>
  <si>
    <t>GV46</t>
  </si>
  <si>
    <t>PU11</t>
  </si>
  <si>
    <t>PU01</t>
  </si>
  <si>
    <t>PU10</t>
  </si>
  <si>
    <t>PU12</t>
  </si>
  <si>
    <t>PU06</t>
  </si>
  <si>
    <t>PU04</t>
  </si>
  <si>
    <t>PU05</t>
  </si>
  <si>
    <t>PU02</t>
  </si>
  <si>
    <t>PU07</t>
  </si>
  <si>
    <t>GY10</t>
  </si>
  <si>
    <t>GY11</t>
  </si>
  <si>
    <t>GY12</t>
  </si>
  <si>
    <t>GY13</t>
  </si>
  <si>
    <t>GY14</t>
  </si>
  <si>
    <t>GY15</t>
  </si>
  <si>
    <t>GY16</t>
  </si>
  <si>
    <t>GY17</t>
  </si>
  <si>
    <t>GY18</t>
  </si>
  <si>
    <t>GY19</t>
  </si>
  <si>
    <t>HA06</t>
  </si>
  <si>
    <t>HA07</t>
  </si>
  <si>
    <t>HA14</t>
  </si>
  <si>
    <t>HA15</t>
  </si>
  <si>
    <t>HA09</t>
  </si>
  <si>
    <t>HA10</t>
  </si>
  <si>
    <t>HA03</t>
  </si>
  <si>
    <t>HA11</t>
  </si>
  <si>
    <t>HA12</t>
  </si>
  <si>
    <t>HA13</t>
  </si>
  <si>
    <t>HO01</t>
  </si>
  <si>
    <t>HO02</t>
  </si>
  <si>
    <t>HO03</t>
  </si>
  <si>
    <t>HO04</t>
  </si>
  <si>
    <t>HO05</t>
  </si>
  <si>
    <t>HO06</t>
  </si>
  <si>
    <t>HO07</t>
  </si>
  <si>
    <t>HO08</t>
  </si>
  <si>
    <t>HO09</t>
  </si>
  <si>
    <t>HO10</t>
  </si>
  <si>
    <t>HO11</t>
  </si>
  <si>
    <t>HO12</t>
  </si>
  <si>
    <t>HO13</t>
  </si>
  <si>
    <t>HO14</t>
  </si>
  <si>
    <t>HO15</t>
  </si>
  <si>
    <t>HO16</t>
  </si>
  <si>
    <t>HO17</t>
  </si>
  <si>
    <t>HO18</t>
  </si>
  <si>
    <t>HU01</t>
  </si>
  <si>
    <t>HU02</t>
  </si>
  <si>
    <t>HU03</t>
  </si>
  <si>
    <t>HU26</t>
  </si>
  <si>
    <t>HU04</t>
  </si>
  <si>
    <t>HU05</t>
  </si>
  <si>
    <t>HU06</t>
  </si>
  <si>
    <t>HU07</t>
  </si>
  <si>
    <t>HU27</t>
  </si>
  <si>
    <t>HU28</t>
  </si>
  <si>
    <t>HU43</t>
  </si>
  <si>
    <t>HU08</t>
  </si>
  <si>
    <t>HU25</t>
  </si>
  <si>
    <t>HU09</t>
  </si>
  <si>
    <t>HU10</t>
  </si>
  <si>
    <t>HU11</t>
  </si>
  <si>
    <t>HU29</t>
  </si>
  <si>
    <t>HU20</t>
  </si>
  <si>
    <t>HU30</t>
  </si>
  <si>
    <t>HU31</t>
  </si>
  <si>
    <t>HU12</t>
  </si>
  <si>
    <t>HU13</t>
  </si>
  <si>
    <t>HU32</t>
  </si>
  <si>
    <t>HU14</t>
  </si>
  <si>
    <t>HU33</t>
  </si>
  <si>
    <t>HU15</t>
  </si>
  <si>
    <t>HU16</t>
  </si>
  <si>
    <t>HU41</t>
  </si>
  <si>
    <t>HU17</t>
  </si>
  <si>
    <t>HU34</t>
  </si>
  <si>
    <t>HU18</t>
  </si>
  <si>
    <t>HU19</t>
  </si>
  <si>
    <t>HU35</t>
  </si>
  <si>
    <t>HU42</t>
  </si>
  <si>
    <t>HU36</t>
  </si>
  <si>
    <t>HU37</t>
  </si>
  <si>
    <t>HU38</t>
  </si>
  <si>
    <t>HU21</t>
  </si>
  <si>
    <t>HU22</t>
  </si>
  <si>
    <t>HU23</t>
  </si>
  <si>
    <t>HU39</t>
  </si>
  <si>
    <t>HU24</t>
  </si>
  <si>
    <t>HU40</t>
  </si>
  <si>
    <t>IC47</t>
  </si>
  <si>
    <t>IC48</t>
  </si>
  <si>
    <t>IC49</t>
  </si>
  <si>
    <t>IC50</t>
  </si>
  <si>
    <t>IC51</t>
  </si>
  <si>
    <t>IC53</t>
  </si>
  <si>
    <t>IC54</t>
  </si>
  <si>
    <t>IC57</t>
  </si>
  <si>
    <t>IC58</t>
  </si>
  <si>
    <t>IC60</t>
  </si>
  <si>
    <t>IC61</t>
  </si>
  <si>
    <t>IC62</t>
  </si>
  <si>
    <t>IC63</t>
  </si>
  <si>
    <t>IC65</t>
  </si>
  <si>
    <t>IC66</t>
  </si>
  <si>
    <t>IC67</t>
  </si>
  <si>
    <t>IC68</t>
  </si>
  <si>
    <t>IC69</t>
  </si>
  <si>
    <t>IC70</t>
  </si>
  <si>
    <t>IC71</t>
  </si>
  <si>
    <t>IC72</t>
  </si>
  <si>
    <t>IC74</t>
  </si>
  <si>
    <t>IC75</t>
  </si>
  <si>
    <t>IC76</t>
  </si>
  <si>
    <t>IC78</t>
  </si>
  <si>
    <t>IC79</t>
  </si>
  <si>
    <t>IC80</t>
  </si>
  <si>
    <t>IC81</t>
  </si>
  <si>
    <t>IC82</t>
  </si>
  <si>
    <t>IC83</t>
  </si>
  <si>
    <t>IC84</t>
  </si>
  <si>
    <t>IC85</t>
  </si>
  <si>
    <t>IC86</t>
  </si>
  <si>
    <t>IC87</t>
  </si>
  <si>
    <t>IC88</t>
  </si>
  <si>
    <t>IC89</t>
  </si>
  <si>
    <t>IC90</t>
  </si>
  <si>
    <t>IC91</t>
  </si>
  <si>
    <t>IC92</t>
  </si>
  <si>
    <t>IC94</t>
  </si>
  <si>
    <t>IC96</t>
  </si>
  <si>
    <t>IC97</t>
  </si>
  <si>
    <t>IC98</t>
  </si>
  <si>
    <t>IC99</t>
  </si>
  <si>
    <t>ICA2</t>
  </si>
  <si>
    <t>ICA3</t>
  </si>
  <si>
    <t>ICA4</t>
  </si>
  <si>
    <t>ICA5</t>
  </si>
  <si>
    <t>ICA7</t>
  </si>
  <si>
    <t>ICA8</t>
  </si>
  <si>
    <t>ICB1</t>
  </si>
  <si>
    <t>ICB2</t>
  </si>
  <si>
    <t>ICB4</t>
  </si>
  <si>
    <t>ICB5</t>
  </si>
  <si>
    <t>ICB6</t>
  </si>
  <si>
    <t>ICB7</t>
  </si>
  <si>
    <t>ICB8</t>
  </si>
  <si>
    <t>ICB9</t>
  </si>
  <si>
    <t>ICC1</t>
  </si>
  <si>
    <t>ICC2</t>
  </si>
  <si>
    <t>IN01</t>
  </si>
  <si>
    <t>IN02</t>
  </si>
  <si>
    <t>IN30</t>
  </si>
  <si>
    <t>IN03</t>
  </si>
  <si>
    <t>IN34</t>
  </si>
  <si>
    <t>IN05</t>
  </si>
  <si>
    <t>IN37</t>
  </si>
  <si>
    <t>IN07</t>
  </si>
  <si>
    <t>IN33</t>
  </si>
  <si>
    <t>IN09</t>
  </si>
  <si>
    <t>IN10</t>
  </si>
  <si>
    <t>IN11</t>
  </si>
  <si>
    <t>IN38</t>
  </si>
  <si>
    <t>IN19</t>
  </si>
  <si>
    <t>IN13</t>
  </si>
  <si>
    <t>IN14</t>
  </si>
  <si>
    <t>IN35</t>
  </si>
  <si>
    <t>IN16</t>
  </si>
  <si>
    <t>IN17</t>
  </si>
  <si>
    <t>IN18</t>
  </si>
  <si>
    <t>IN31</t>
  </si>
  <si>
    <t>IN20</t>
  </si>
  <si>
    <t>IN21</t>
  </si>
  <si>
    <t>IN22</t>
  </si>
  <si>
    <t>IN23</t>
  </si>
  <si>
    <t>IN24</t>
  </si>
  <si>
    <t>IN29</t>
  </si>
  <si>
    <t>IN25</t>
  </si>
  <si>
    <t>IN40</t>
  </si>
  <si>
    <t>IN26</t>
  </si>
  <si>
    <t>IN39</t>
  </si>
  <si>
    <t>IN36</t>
  </si>
  <si>
    <t>IN28</t>
  </si>
  <si>
    <t>ID33</t>
  </si>
  <si>
    <t>ID04</t>
  </si>
  <si>
    <t>ID30</t>
  </si>
  <si>
    <t>ID07</t>
  </si>
  <si>
    <t>ID08</t>
  </si>
  <si>
    <t>ID10</t>
  </si>
  <si>
    <t>ID11</t>
  </si>
  <si>
    <t>ID12</t>
  </si>
  <si>
    <t>ID13</t>
  </si>
  <si>
    <t>ID14</t>
  </si>
  <si>
    <t>ID42</t>
  </si>
  <si>
    <t>ID28</t>
  </si>
  <si>
    <t>ID29</t>
  </si>
  <si>
    <t>ID02</t>
  </si>
  <si>
    <t>ID17</t>
  </si>
  <si>
    <t>ID18</t>
  </si>
  <si>
    <t>ID36</t>
  </si>
  <si>
    <t>ID39</t>
  </si>
  <si>
    <t>ID34</t>
  </si>
  <si>
    <t>ID41</t>
  </si>
  <si>
    <t>ID38</t>
  </si>
  <si>
    <t>ID21</t>
  </si>
  <si>
    <t>ID22</t>
  </si>
  <si>
    <t>ID31</t>
  </si>
  <si>
    <t>ID01</t>
  </si>
  <si>
    <t>ID03</t>
  </si>
  <si>
    <t>ID05</t>
  </si>
  <si>
    <t>ID35</t>
  </si>
  <si>
    <t>ID40</t>
  </si>
  <si>
    <t>ID15</t>
  </si>
  <si>
    <t>ID37</t>
  </si>
  <si>
    <t>ID24</t>
  </si>
  <si>
    <t>ID32</t>
  </si>
  <si>
    <t>ID26</t>
  </si>
  <si>
    <t>IR44</t>
  </si>
  <si>
    <t>IR32</t>
  </si>
  <si>
    <t>IR01</t>
  </si>
  <si>
    <t>IR33</t>
  </si>
  <si>
    <t>IR22</t>
  </si>
  <si>
    <t>IR03</t>
  </si>
  <si>
    <t>IR28</t>
  </si>
  <si>
    <t>IR07</t>
  </si>
  <si>
    <t>IR08</t>
  </si>
  <si>
    <t>IR37</t>
  </si>
  <si>
    <t>IR09</t>
  </si>
  <si>
    <t>IR11</t>
  </si>
  <si>
    <t>IR10</t>
  </si>
  <si>
    <t>IR29</t>
  </si>
  <si>
    <t>IR13</t>
  </si>
  <si>
    <t>IR41</t>
  </si>
  <si>
    <t>IR42</t>
  </si>
  <si>
    <t>IR43</t>
  </si>
  <si>
    <t>IR15</t>
  </si>
  <si>
    <t>IR05</t>
  </si>
  <si>
    <t>IR16</t>
  </si>
  <si>
    <t>IR23</t>
  </si>
  <si>
    <t>IR34</t>
  </si>
  <si>
    <t>IR35</t>
  </si>
  <si>
    <t>IR38</t>
  </si>
  <si>
    <t>IR39</t>
  </si>
  <si>
    <t>IR25</t>
  </si>
  <si>
    <t>IR04</t>
  </si>
  <si>
    <t>IR26</t>
  </si>
  <si>
    <t>IR40</t>
  </si>
  <si>
    <t>IR36</t>
  </si>
  <si>
    <t>IZ01</t>
  </si>
  <si>
    <t>IZ02</t>
  </si>
  <si>
    <t>IZ03</t>
  </si>
  <si>
    <t>IZ04</t>
  </si>
  <si>
    <t>IZ17</t>
  </si>
  <si>
    <t>IZ11</t>
  </si>
  <si>
    <t>IZ05</t>
  </si>
  <si>
    <t>IZ06</t>
  </si>
  <si>
    <t>IZ07</t>
  </si>
  <si>
    <t>IZ08</t>
  </si>
  <si>
    <t>IZ09</t>
  </si>
  <si>
    <t>IZ10</t>
  </si>
  <si>
    <t>IZ12</t>
  </si>
  <si>
    <t>IZ13</t>
  </si>
  <si>
    <t>IZ14</t>
  </si>
  <si>
    <t>IZ15</t>
  </si>
  <si>
    <t>IZ18</t>
  </si>
  <si>
    <t>IZ16</t>
  </si>
  <si>
    <t>EI36</t>
  </si>
  <si>
    <t>EI10</t>
  </si>
  <si>
    <t>EI14</t>
  </si>
  <si>
    <t>EI20</t>
  </si>
  <si>
    <t>EI24</t>
  </si>
  <si>
    <t>EI25</t>
  </si>
  <si>
    <t>EI01</t>
  </si>
  <si>
    <t>EI33</t>
  </si>
  <si>
    <t>EI34</t>
  </si>
  <si>
    <t>EI35</t>
  </si>
  <si>
    <t>EI12</t>
  </si>
  <si>
    <t>EI13</t>
  </si>
  <si>
    <t>EI15</t>
  </si>
  <si>
    <t>EI18</t>
  </si>
  <si>
    <t>EI19</t>
  </si>
  <si>
    <t>EI21</t>
  </si>
  <si>
    <t>EI23</t>
  </si>
  <si>
    <t>EI39</t>
  </si>
  <si>
    <t>EI29</t>
  </si>
  <si>
    <t>EI30</t>
  </si>
  <si>
    <t>EI31</t>
  </si>
  <si>
    <t>EI03</t>
  </si>
  <si>
    <t>EI32</t>
  </si>
  <si>
    <t>EI04</t>
  </si>
  <si>
    <t>EI11</t>
  </si>
  <si>
    <t>EI42</t>
  </si>
  <si>
    <t>EI43</t>
  </si>
  <si>
    <t>EI44</t>
  </si>
  <si>
    <t>EI02</t>
  </si>
  <si>
    <t>EI06</t>
  </si>
  <si>
    <t>EI22</t>
  </si>
  <si>
    <t>IS02</t>
  </si>
  <si>
    <t>IS04</t>
  </si>
  <si>
    <t>IS06</t>
  </si>
  <si>
    <t>IS03</t>
  </si>
  <si>
    <t>IS01</t>
  </si>
  <si>
    <t>IS05</t>
  </si>
  <si>
    <t>IT01</t>
  </si>
  <si>
    <t>IT02</t>
  </si>
  <si>
    <t>IT03</t>
  </si>
  <si>
    <t>IT04</t>
  </si>
  <si>
    <t>IT05</t>
  </si>
  <si>
    <t>IT06</t>
  </si>
  <si>
    <t>IT07</t>
  </si>
  <si>
    <t>IT08</t>
  </si>
  <si>
    <t>IT09</t>
  </si>
  <si>
    <t>IT10</t>
  </si>
  <si>
    <t>IT11</t>
  </si>
  <si>
    <t>IT12</t>
  </si>
  <si>
    <t>IT13</t>
  </si>
  <si>
    <t>IT14</t>
  </si>
  <si>
    <t>IT15</t>
  </si>
  <si>
    <t>IT17</t>
  </si>
  <si>
    <t>IT16</t>
  </si>
  <si>
    <t>IT18</t>
  </si>
  <si>
    <t>IT19</t>
  </si>
  <si>
    <t>IT20</t>
  </si>
  <si>
    <t>JM01</t>
  </si>
  <si>
    <t>JM02</t>
  </si>
  <si>
    <t>JM17</t>
  </si>
  <si>
    <t>JM04</t>
  </si>
  <si>
    <t>JM07</t>
  </si>
  <si>
    <t>JM08</t>
  </si>
  <si>
    <t>JM09</t>
  </si>
  <si>
    <t>JM10</t>
  </si>
  <si>
    <t>JM11</t>
  </si>
  <si>
    <t>JM12</t>
  </si>
  <si>
    <t>JM13</t>
  </si>
  <si>
    <t>JM14</t>
  </si>
  <si>
    <t>JM15</t>
  </si>
  <si>
    <t>JM16</t>
  </si>
  <si>
    <t>JA01</t>
  </si>
  <si>
    <t>JA02</t>
  </si>
  <si>
    <t>JA03</t>
  </si>
  <si>
    <t>JA04</t>
  </si>
  <si>
    <t>JA05</t>
  </si>
  <si>
    <t>JA06</t>
  </si>
  <si>
    <t>JA07</t>
  </si>
  <si>
    <t>JA08</t>
  </si>
  <si>
    <t>JA09</t>
  </si>
  <si>
    <t>JA10</t>
  </si>
  <si>
    <t>JA11</t>
  </si>
  <si>
    <t>JA12</t>
  </si>
  <si>
    <t>JA13</t>
  </si>
  <si>
    <t>JA14</t>
  </si>
  <si>
    <t>JA15</t>
  </si>
  <si>
    <t>JA16</t>
  </si>
  <si>
    <t>JA17</t>
  </si>
  <si>
    <t>JA18</t>
  </si>
  <si>
    <t>JA19</t>
  </si>
  <si>
    <t>JA20</t>
  </si>
  <si>
    <t>JA21</t>
  </si>
  <si>
    <t>JA22</t>
  </si>
  <si>
    <t>JA23</t>
  </si>
  <si>
    <t>JA24</t>
  </si>
  <si>
    <t>JA25</t>
  </si>
  <si>
    <t>JA26</t>
  </si>
  <si>
    <t>JA27</t>
  </si>
  <si>
    <t>JA28</t>
  </si>
  <si>
    <t>JA29</t>
  </si>
  <si>
    <t>JA30</t>
  </si>
  <si>
    <t>JA31</t>
  </si>
  <si>
    <t>JA47</t>
  </si>
  <si>
    <t>JA32</t>
  </si>
  <si>
    <t>JA33</t>
  </si>
  <si>
    <t>JA34</t>
  </si>
  <si>
    <t>JA35</t>
  </si>
  <si>
    <t>JA36</t>
  </si>
  <si>
    <t>JA37</t>
  </si>
  <si>
    <t>JA38</t>
  </si>
  <si>
    <t>JA39</t>
  </si>
  <si>
    <t>JA40</t>
  </si>
  <si>
    <t>JA41</t>
  </si>
  <si>
    <t>JA42</t>
  </si>
  <si>
    <t>JA43</t>
  </si>
  <si>
    <t>JA44</t>
  </si>
  <si>
    <t>JA45</t>
  </si>
  <si>
    <t>JA46</t>
  </si>
  <si>
    <t>JO20</t>
  </si>
  <si>
    <t>JO21</t>
  </si>
  <si>
    <t>JO16</t>
  </si>
  <si>
    <t>JO02</t>
  </si>
  <si>
    <t>JO09</t>
  </si>
  <si>
    <t>JO15</t>
  </si>
  <si>
    <t>JO12</t>
  </si>
  <si>
    <t>JO17</t>
  </si>
  <si>
    <t>JO18</t>
  </si>
  <si>
    <t>JO22</t>
  </si>
  <si>
    <t>JO19</t>
  </si>
  <si>
    <t>JO23</t>
  </si>
  <si>
    <t>KZ02</t>
  </si>
  <si>
    <t>KZ01</t>
  </si>
  <si>
    <t>KZ03</t>
  </si>
  <si>
    <t>KZ04</t>
  </si>
  <si>
    <t>KZ05</t>
  </si>
  <si>
    <t>KZ06</t>
  </si>
  <si>
    <t>KZ15</t>
  </si>
  <si>
    <t>KZ09</t>
  </si>
  <si>
    <t>KZ16</t>
  </si>
  <si>
    <t>KZ11</t>
  </si>
  <si>
    <t>KZ12</t>
  </si>
  <si>
    <t>KZ13</t>
  </si>
  <si>
    <t>KZ14</t>
  </si>
  <si>
    <t>KZ18</t>
  </si>
  <si>
    <t>KZ10</t>
  </si>
  <si>
    <t>KZ07</t>
  </si>
  <si>
    <t>KZ17</t>
  </si>
  <si>
    <t>KE10</t>
  </si>
  <si>
    <t>KE11</t>
  </si>
  <si>
    <t>KE12</t>
  </si>
  <si>
    <t>KE13</t>
  </si>
  <si>
    <t>KE14</t>
  </si>
  <si>
    <t>KE15</t>
  </si>
  <si>
    <t>KE16</t>
  </si>
  <si>
    <t>KE17</t>
  </si>
  <si>
    <t>KE18</t>
  </si>
  <si>
    <t>KE19</t>
  </si>
  <si>
    <t>KE20</t>
  </si>
  <si>
    <t>KE21</t>
  </si>
  <si>
    <t>KE22</t>
  </si>
  <si>
    <t>KE23</t>
  </si>
  <si>
    <t>KE24</t>
  </si>
  <si>
    <t>KE25</t>
  </si>
  <si>
    <t>KE26</t>
  </si>
  <si>
    <t>KE27</t>
  </si>
  <si>
    <t>KE28</t>
  </si>
  <si>
    <t>KE29</t>
  </si>
  <si>
    <t>KE30</t>
  </si>
  <si>
    <t>KE31</t>
  </si>
  <si>
    <t>KE32</t>
  </si>
  <si>
    <t>KE33</t>
  </si>
  <si>
    <t>KE34</t>
  </si>
  <si>
    <t>KE35</t>
  </si>
  <si>
    <t>KE36</t>
  </si>
  <si>
    <t>KE37</t>
  </si>
  <si>
    <t>KE38</t>
  </si>
  <si>
    <t>KE05</t>
  </si>
  <si>
    <t>KE39</t>
  </si>
  <si>
    <t>KE40</t>
  </si>
  <si>
    <t>KE41</t>
  </si>
  <si>
    <t>KE42</t>
  </si>
  <si>
    <t>KE43</t>
  </si>
  <si>
    <t>KE44</t>
  </si>
  <si>
    <t>KE45</t>
  </si>
  <si>
    <t>KE46</t>
  </si>
  <si>
    <t>KE47</t>
  </si>
  <si>
    <t>KE48</t>
  </si>
  <si>
    <t>KE49</t>
  </si>
  <si>
    <t>KE50</t>
  </si>
  <si>
    <t>KE51</t>
  </si>
  <si>
    <t>KE52</t>
  </si>
  <si>
    <t>KE53</t>
  </si>
  <si>
    <t>KE54</t>
  </si>
  <si>
    <t>KE55</t>
  </si>
  <si>
    <t>KN01</t>
  </si>
  <si>
    <t>KN17</t>
  </si>
  <si>
    <t>KN03</t>
  </si>
  <si>
    <t>KN07</t>
  </si>
  <si>
    <t>KN06</t>
  </si>
  <si>
    <t>KN09</t>
  </si>
  <si>
    <t>KN19</t>
  </si>
  <si>
    <t>KN11</t>
  </si>
  <si>
    <t>KN15</t>
  </si>
  <si>
    <t>KN12</t>
  </si>
  <si>
    <t>KN18</t>
  </si>
  <si>
    <t>KN13</t>
  </si>
  <si>
    <t>KS10</t>
  </si>
  <si>
    <t>KS05</t>
  </si>
  <si>
    <t>KS17</t>
  </si>
  <si>
    <t>KS15</t>
  </si>
  <si>
    <t>KS19</t>
  </si>
  <si>
    <t>KS06</t>
  </si>
  <si>
    <t>KS18</t>
  </si>
  <si>
    <t>KS14</t>
  </si>
  <si>
    <t>KS13</t>
  </si>
  <si>
    <t>KS20</t>
  </si>
  <si>
    <t>KS12</t>
  </si>
  <si>
    <t>KS01</t>
  </si>
  <si>
    <t>KS03</t>
  </si>
  <si>
    <t>KS16</t>
  </si>
  <si>
    <t>KS22</t>
  </si>
  <si>
    <t>KS11</t>
  </si>
  <si>
    <t>KS21</t>
  </si>
  <si>
    <t>KV01</t>
  </si>
  <si>
    <t>KV02</t>
  </si>
  <si>
    <t>KV03</t>
  </si>
  <si>
    <t>KV04</t>
  </si>
  <si>
    <t>KV05</t>
  </si>
  <si>
    <t>KV06</t>
  </si>
  <si>
    <t>KV07</t>
  </si>
  <si>
    <t>KV31</t>
  </si>
  <si>
    <t>KV32</t>
  </si>
  <si>
    <t>KV08</t>
  </si>
  <si>
    <t>KV33</t>
  </si>
  <si>
    <t>KV09</t>
  </si>
  <si>
    <t>KV10</t>
  </si>
  <si>
    <t>KV11</t>
  </si>
  <si>
    <t>KV34</t>
  </si>
  <si>
    <t>KV12</t>
  </si>
  <si>
    <t>KV13</t>
  </si>
  <si>
    <t>KV14</t>
  </si>
  <si>
    <t>KV35</t>
  </si>
  <si>
    <t>KV38</t>
  </si>
  <si>
    <t>KV39</t>
  </si>
  <si>
    <t>KV16</t>
  </si>
  <si>
    <t>KV17</t>
  </si>
  <si>
    <t>KV36</t>
  </si>
  <si>
    <t>KV18</t>
  </si>
  <si>
    <t>KV19</t>
  </si>
  <si>
    <t>KV20</t>
  </si>
  <si>
    <t>KV21</t>
  </si>
  <si>
    <t>KV22</t>
  </si>
  <si>
    <t>KV37</t>
  </si>
  <si>
    <t>KV23</t>
  </si>
  <si>
    <t>KV24</t>
  </si>
  <si>
    <t>KV25</t>
  </si>
  <si>
    <t>KV26</t>
  </si>
  <si>
    <t>KV27</t>
  </si>
  <si>
    <t>KV28</t>
  </si>
  <si>
    <t>KV29</t>
  </si>
  <si>
    <t>KV30</t>
  </si>
  <si>
    <t>KU04</t>
  </si>
  <si>
    <t>KU02</t>
  </si>
  <si>
    <t>KU07</t>
  </si>
  <si>
    <t>KU05</t>
  </si>
  <si>
    <t>KU08</t>
  </si>
  <si>
    <t>KU09</t>
  </si>
  <si>
    <t>KG09</t>
  </si>
  <si>
    <t>KG01</t>
  </si>
  <si>
    <t>KG02</t>
  </si>
  <si>
    <t>KG03</t>
  </si>
  <si>
    <t>KG04</t>
  </si>
  <si>
    <t>KG10</t>
  </si>
  <si>
    <t>KG08</t>
  </si>
  <si>
    <t>KG06</t>
  </si>
  <si>
    <t>KG07</t>
  </si>
  <si>
    <t>LA01</t>
  </si>
  <si>
    <t>LA22</t>
  </si>
  <si>
    <t>LA23</t>
  </si>
  <si>
    <t>LA02</t>
  </si>
  <si>
    <t>LA03</t>
  </si>
  <si>
    <t>LA15</t>
  </si>
  <si>
    <t>LA16</t>
  </si>
  <si>
    <t>LA17</t>
  </si>
  <si>
    <t>LA07</t>
  </si>
  <si>
    <t>LA18</t>
  </si>
  <si>
    <t>LA19</t>
  </si>
  <si>
    <t>LA20</t>
  </si>
  <si>
    <t>LA24</t>
  </si>
  <si>
    <t>LA27</t>
  </si>
  <si>
    <t>LA13</t>
  </si>
  <si>
    <t>LA28</t>
  </si>
  <si>
    <t>LA26</t>
  </si>
  <si>
    <t>LA14</t>
  </si>
  <si>
    <t>LG34</t>
  </si>
  <si>
    <t>LG36</t>
  </si>
  <si>
    <t>LG41</t>
  </si>
  <si>
    <t>LG48</t>
  </si>
  <si>
    <t>LG49</t>
  </si>
  <si>
    <t>LG54</t>
  </si>
  <si>
    <t>LG06</t>
  </si>
  <si>
    <t>LG59</t>
  </si>
  <si>
    <t>LG66</t>
  </si>
  <si>
    <t>LG75</t>
  </si>
  <si>
    <t>LG11</t>
  </si>
  <si>
    <t>LG76</t>
  </si>
  <si>
    <t>LG13</t>
  </si>
  <si>
    <t>LG80</t>
  </si>
  <si>
    <t>LG83</t>
  </si>
  <si>
    <t>LG86</t>
  </si>
  <si>
    <t>LG16</t>
  </si>
  <si>
    <t>LG89</t>
  </si>
  <si>
    <t>LG90</t>
  </si>
  <si>
    <t>LG92</t>
  </si>
  <si>
    <t>LG93</t>
  </si>
  <si>
    <t>LG95</t>
  </si>
  <si>
    <t>LGA1</t>
  </si>
  <si>
    <t>LGA2</t>
  </si>
  <si>
    <t>LGA7</t>
  </si>
  <si>
    <t>LG23</t>
  </si>
  <si>
    <t>LGB2</t>
  </si>
  <si>
    <t>LG25</t>
  </si>
  <si>
    <t>LGB5</t>
  </si>
  <si>
    <t>LGC3</t>
  </si>
  <si>
    <t>LGC4</t>
  </si>
  <si>
    <t>LGC5</t>
  </si>
  <si>
    <t>LGC7</t>
  </si>
  <si>
    <t>LGD1</t>
  </si>
  <si>
    <t>LGD4</t>
  </si>
  <si>
    <t>LGD6</t>
  </si>
  <si>
    <t>LGD8</t>
  </si>
  <si>
    <t>LGE1</t>
  </si>
  <si>
    <t>LG32</t>
  </si>
  <si>
    <t>LGE5</t>
  </si>
  <si>
    <t>LE10</t>
  </si>
  <si>
    <t>LE11</t>
  </si>
  <si>
    <t>LE08</t>
  </si>
  <si>
    <t>LE04</t>
  </si>
  <si>
    <t>LE09</t>
  </si>
  <si>
    <t>LE06</t>
  </si>
  <si>
    <t>LE05</t>
  </si>
  <si>
    <t>LE07</t>
  </si>
  <si>
    <t>LT10</t>
  </si>
  <si>
    <t>LT11</t>
  </si>
  <si>
    <t>LT12</t>
  </si>
  <si>
    <t>LT13</t>
  </si>
  <si>
    <t>LT14</t>
  </si>
  <si>
    <t>LT15</t>
  </si>
  <si>
    <t>LT16</t>
  </si>
  <si>
    <t>LT17</t>
  </si>
  <si>
    <t>LT18</t>
  </si>
  <si>
    <t>LT19</t>
  </si>
  <si>
    <t>LI15</t>
  </si>
  <si>
    <t>LI01</t>
  </si>
  <si>
    <t>LI21</t>
  </si>
  <si>
    <t>LI11</t>
  </si>
  <si>
    <t>LI12</t>
  </si>
  <si>
    <t>LI19</t>
  </si>
  <si>
    <t>LI16</t>
  </si>
  <si>
    <t>LI20</t>
  </si>
  <si>
    <t>LI17</t>
  </si>
  <si>
    <t>LI13</t>
  </si>
  <si>
    <t>LI14</t>
  </si>
  <si>
    <t>LI09</t>
  </si>
  <si>
    <t>LI18</t>
  </si>
  <si>
    <t>LI22</t>
  </si>
  <si>
    <t>LI10</t>
  </si>
  <si>
    <t>LY79</t>
  </si>
  <si>
    <t>LY63</t>
  </si>
  <si>
    <t>LY80</t>
  </si>
  <si>
    <t>LY81</t>
  </si>
  <si>
    <t>LY64</t>
  </si>
  <si>
    <t>LY65</t>
  </si>
  <si>
    <t>LY66</t>
  </si>
  <si>
    <t>LY82</t>
  </si>
  <si>
    <t>LY83</t>
  </si>
  <si>
    <t>LY67</t>
  </si>
  <si>
    <t>LY68</t>
  </si>
  <si>
    <t>LY69</t>
  </si>
  <si>
    <t>LY70</t>
  </si>
  <si>
    <t>LY71</t>
  </si>
  <si>
    <t>LY72</t>
  </si>
  <si>
    <t>LY73</t>
  </si>
  <si>
    <t>LY74</t>
  </si>
  <si>
    <t>LY75</t>
  </si>
  <si>
    <t>LY76</t>
  </si>
  <si>
    <t>LY77</t>
  </si>
  <si>
    <t>LY84</t>
  </si>
  <si>
    <t>LY78</t>
  </si>
  <si>
    <t>LS01</t>
  </si>
  <si>
    <t>LS02</t>
  </si>
  <si>
    <t>LS03</t>
  </si>
  <si>
    <t>LS04</t>
  </si>
  <si>
    <t>LS05</t>
  </si>
  <si>
    <t>LS06</t>
  </si>
  <si>
    <t>LS07</t>
  </si>
  <si>
    <t>LS08</t>
  </si>
  <si>
    <t>LS09</t>
  </si>
  <si>
    <t>LS10</t>
  </si>
  <si>
    <t>LS11</t>
  </si>
  <si>
    <t>LH67</t>
  </si>
  <si>
    <t>LH68</t>
  </si>
  <si>
    <t>LH72</t>
  </si>
  <si>
    <t>LH89</t>
  </si>
  <si>
    <t>LHC3</t>
  </si>
  <si>
    <t>LH70</t>
  </si>
  <si>
    <t>LH75</t>
  </si>
  <si>
    <t>LH78</t>
  </si>
  <si>
    <t>LH81</t>
  </si>
  <si>
    <t>LH80</t>
  </si>
  <si>
    <t>LH83</t>
  </si>
  <si>
    <t>LHA2</t>
  </si>
  <si>
    <t>LHA4</t>
  </si>
  <si>
    <t>LH86</t>
  </si>
  <si>
    <t>LH85</t>
  </si>
  <si>
    <t>LH87</t>
  </si>
  <si>
    <t>LH93</t>
  </si>
  <si>
    <t>LH96</t>
  </si>
  <si>
    <t>LHB3</t>
  </si>
  <si>
    <t>LHB5</t>
  </si>
  <si>
    <t>LH79</t>
  </si>
  <si>
    <t>LH82</t>
  </si>
  <si>
    <t>LH90</t>
  </si>
  <si>
    <t>LHA7</t>
  </si>
  <si>
    <t>LHC4</t>
  </si>
  <si>
    <t>LH71</t>
  </si>
  <si>
    <t>LH88</t>
  </si>
  <si>
    <t>LH97</t>
  </si>
  <si>
    <t>LH98</t>
  </si>
  <si>
    <t>LH99</t>
  </si>
  <si>
    <t>LHA6</t>
  </si>
  <si>
    <t>LH66</t>
  </si>
  <si>
    <t>LH76</t>
  </si>
  <si>
    <t>LH84</t>
  </si>
  <si>
    <t>LH95</t>
  </si>
  <si>
    <t>LHA3</t>
  </si>
  <si>
    <t>LHB1</t>
  </si>
  <si>
    <t>LHA9</t>
  </si>
  <si>
    <t>LH77</t>
  </si>
  <si>
    <t>LH94</t>
  </si>
  <si>
    <t>LHB2</t>
  </si>
  <si>
    <t>LHB7</t>
  </si>
  <si>
    <t>LH91</t>
  </si>
  <si>
    <t>LHA1</t>
  </si>
  <si>
    <t>LHA5</t>
  </si>
  <si>
    <t>LHB8</t>
  </si>
  <si>
    <t>LH69</t>
  </si>
  <si>
    <t>LH74</t>
  </si>
  <si>
    <t>LH92</t>
  </si>
  <si>
    <t>LHC2</t>
  </si>
  <si>
    <t>LHC7</t>
  </si>
  <si>
    <t>LHC8</t>
  </si>
  <si>
    <t>LH73</t>
  </si>
  <si>
    <t>LHA8</t>
  </si>
  <si>
    <t>LHB4</t>
  </si>
  <si>
    <t>LHB6</t>
  </si>
  <si>
    <t>LHB9</t>
  </si>
  <si>
    <t>LHC1</t>
  </si>
  <si>
    <t>LHC5</t>
  </si>
  <si>
    <t>LHC6</t>
  </si>
  <si>
    <t>LU04</t>
  </si>
  <si>
    <t>LU05</t>
  </si>
  <si>
    <t>LU06</t>
  </si>
  <si>
    <t>LU07</t>
  </si>
  <si>
    <t>LU08</t>
  </si>
  <si>
    <t>LU09</t>
  </si>
  <si>
    <t>LU10</t>
  </si>
  <si>
    <t>LU11</t>
  </si>
  <si>
    <t>LU12</t>
  </si>
  <si>
    <t>LU13</t>
  </si>
  <si>
    <t>LU14</t>
  </si>
  <si>
    <t>LU15</t>
  </si>
  <si>
    <t>MK01</t>
  </si>
  <si>
    <t>MK04</t>
  </si>
  <si>
    <t>MK06</t>
  </si>
  <si>
    <t>MK08</t>
  </si>
  <si>
    <t>MKC7</t>
  </si>
  <si>
    <t>MK11</t>
  </si>
  <si>
    <t>MK12</t>
  </si>
  <si>
    <t>MKC9</t>
  </si>
  <si>
    <t>MK18</t>
  </si>
  <si>
    <t>MK19</t>
  </si>
  <si>
    <t>MK20</t>
  </si>
  <si>
    <t>MKD2</t>
  </si>
  <si>
    <t>MKF5</t>
  </si>
  <si>
    <t>MK22</t>
  </si>
  <si>
    <t>MKD3</t>
  </si>
  <si>
    <t>MK25</t>
  </si>
  <si>
    <t>MKE5</t>
  </si>
  <si>
    <t>MK28</t>
  </si>
  <si>
    <t>MK33</t>
  </si>
  <si>
    <t>MKD4</t>
  </si>
  <si>
    <t>MK35</t>
  </si>
  <si>
    <t>MK36</t>
  </si>
  <si>
    <t>MKD5</t>
  </si>
  <si>
    <t>MK40</t>
  </si>
  <si>
    <t>MKD6</t>
  </si>
  <si>
    <t>MK43</t>
  </si>
  <si>
    <t>MK46</t>
  </si>
  <si>
    <t>MK47</t>
  </si>
  <si>
    <t>MK51</t>
  </si>
  <si>
    <t>MK52</t>
  </si>
  <si>
    <t>MK53</t>
  </si>
  <si>
    <t>MK54</t>
  </si>
  <si>
    <t>MKD7</t>
  </si>
  <si>
    <t>MK59</t>
  </si>
  <si>
    <t>MK60</t>
  </si>
  <si>
    <t>MK62</t>
  </si>
  <si>
    <t>MKD8</t>
  </si>
  <si>
    <t>MKE4</t>
  </si>
  <si>
    <t>MKD9</t>
  </si>
  <si>
    <t>MK69</t>
  </si>
  <si>
    <t>MKE1</t>
  </si>
  <si>
    <t>MK72</t>
  </si>
  <si>
    <t>MKE2</t>
  </si>
  <si>
    <t>MK78</t>
  </si>
  <si>
    <t>MK79</t>
  </si>
  <si>
    <t>MK80</t>
  </si>
  <si>
    <t>MKE3</t>
  </si>
  <si>
    <t>MK83</t>
  </si>
  <si>
    <t>MK84</t>
  </si>
  <si>
    <t>MK85</t>
  </si>
  <si>
    <t>MK86</t>
  </si>
  <si>
    <t>MK87</t>
  </si>
  <si>
    <t>MKF6</t>
  </si>
  <si>
    <t>MK92</t>
  </si>
  <si>
    <t>MK97</t>
  </si>
  <si>
    <t>MK98</t>
  </si>
  <si>
    <t>MKE6</t>
  </si>
  <si>
    <t>MKE7</t>
  </si>
  <si>
    <t>MKA2</t>
  </si>
  <si>
    <t>MKA4</t>
  </si>
  <si>
    <t>MKA5</t>
  </si>
  <si>
    <t>MKE8</t>
  </si>
  <si>
    <t>MKE9</t>
  </si>
  <si>
    <t>MKA9</t>
  </si>
  <si>
    <t>MKF1</t>
  </si>
  <si>
    <t>MKB3</t>
  </si>
  <si>
    <t>MKF2</t>
  </si>
  <si>
    <t>MKB7</t>
  </si>
  <si>
    <t>MKC2</t>
  </si>
  <si>
    <t>MKC3</t>
  </si>
  <si>
    <t>MKC6</t>
  </si>
  <si>
    <t>MA05</t>
  </si>
  <si>
    <t>MA01</t>
  </si>
  <si>
    <t>MA02</t>
  </si>
  <si>
    <t>MA03</t>
  </si>
  <si>
    <t>MA04</t>
  </si>
  <si>
    <t>MA06</t>
  </si>
  <si>
    <t>MI06</t>
  </si>
  <si>
    <t>MI07</t>
  </si>
  <si>
    <t>MI09</t>
  </si>
  <si>
    <t>MI11</t>
  </si>
  <si>
    <t>MI13</t>
  </si>
  <si>
    <t>MI18</t>
  </si>
  <si>
    <t>MI16</t>
  </si>
  <si>
    <t>MI20</t>
  </si>
  <si>
    <t>MI22</t>
  </si>
  <si>
    <t>MI04</t>
  </si>
  <si>
    <t>MI08</t>
  </si>
  <si>
    <t>MI27</t>
  </si>
  <si>
    <t>MI15</t>
  </si>
  <si>
    <t>MI17</t>
  </si>
  <si>
    <t>MI21</t>
  </si>
  <si>
    <t>MI26</t>
  </si>
  <si>
    <t>MI24</t>
  </si>
  <si>
    <t>MI02</t>
  </si>
  <si>
    <t>MI03</t>
  </si>
  <si>
    <t>MI28</t>
  </si>
  <si>
    <t>MI12</t>
  </si>
  <si>
    <t>MI29</t>
  </si>
  <si>
    <t>MI25</t>
  </si>
  <si>
    <t>MI31</t>
  </si>
  <si>
    <t>MI19</t>
  </si>
  <si>
    <t>MI30</t>
  </si>
  <si>
    <t>MI05</t>
  </si>
  <si>
    <t>MI23</t>
  </si>
  <si>
    <t>MY01</t>
  </si>
  <si>
    <t>MY02</t>
  </si>
  <si>
    <t>MY03</t>
  </si>
  <si>
    <t>MY14</t>
  </si>
  <si>
    <t>MY15</t>
  </si>
  <si>
    <t>MY04</t>
  </si>
  <si>
    <t>MY05</t>
  </si>
  <si>
    <t>MY06</t>
  </si>
  <si>
    <t>MY07</t>
  </si>
  <si>
    <t>MY08</t>
  </si>
  <si>
    <t>MY09</t>
  </si>
  <si>
    <t>MY17</t>
  </si>
  <si>
    <t>MY16</t>
  </si>
  <si>
    <t>MY11</t>
  </si>
  <si>
    <t>MY12</t>
  </si>
  <si>
    <t>MY13</t>
  </si>
  <si>
    <t>MV55</t>
  </si>
  <si>
    <t>MV56</t>
  </si>
  <si>
    <t>MV57</t>
  </si>
  <si>
    <t>MV58</t>
  </si>
  <si>
    <t>MV59</t>
  </si>
  <si>
    <t>MV60</t>
  </si>
  <si>
    <t>MV61</t>
  </si>
  <si>
    <t>MV62</t>
  </si>
  <si>
    <t>MV63</t>
  </si>
  <si>
    <t>MV64</t>
  </si>
  <si>
    <t>MV40</t>
  </si>
  <si>
    <t>MV65</t>
  </si>
  <si>
    <t>MV66</t>
  </si>
  <si>
    <t>MV67</t>
  </si>
  <si>
    <t>MV68</t>
  </si>
  <si>
    <t>MV69</t>
  </si>
  <si>
    <t>MV70</t>
  </si>
  <si>
    <t>MV71</t>
  </si>
  <si>
    <t>MV72</t>
  </si>
  <si>
    <t>MV73</t>
  </si>
  <si>
    <t>MV74</t>
  </si>
  <si>
    <t>ML01</t>
  </si>
  <si>
    <t>ML09</t>
  </si>
  <si>
    <t>ML03</t>
  </si>
  <si>
    <t>ML10</t>
  </si>
  <si>
    <t>ML07</t>
  </si>
  <si>
    <t>ML04</t>
  </si>
  <si>
    <t>ML05</t>
  </si>
  <si>
    <t>ML06</t>
  </si>
  <si>
    <t>ML08</t>
  </si>
  <si>
    <t>MT01</t>
  </si>
  <si>
    <t>MT02</t>
  </si>
  <si>
    <t>MT03</t>
  </si>
  <si>
    <t>MT04</t>
  </si>
  <si>
    <t>MT05</t>
  </si>
  <si>
    <t>MT06</t>
  </si>
  <si>
    <t>MT07</t>
  </si>
  <si>
    <t>MT08</t>
  </si>
  <si>
    <t>MT09</t>
  </si>
  <si>
    <t>MT10</t>
  </si>
  <si>
    <t>MT11</t>
  </si>
  <si>
    <t>MT12</t>
  </si>
  <si>
    <t>MT13</t>
  </si>
  <si>
    <t>MT14</t>
  </si>
  <si>
    <t>MT15</t>
  </si>
  <si>
    <t>MT16</t>
  </si>
  <si>
    <t>MT17</t>
  </si>
  <si>
    <t>MT18</t>
  </si>
  <si>
    <t>MT19</t>
  </si>
  <si>
    <t>MT20</t>
  </si>
  <si>
    <t>MT21</t>
  </si>
  <si>
    <t>MT22</t>
  </si>
  <si>
    <t>MT23</t>
  </si>
  <si>
    <t>MT24</t>
  </si>
  <si>
    <t>MT25</t>
  </si>
  <si>
    <t>MT26</t>
  </si>
  <si>
    <t>MT27</t>
  </si>
  <si>
    <t>MT28</t>
  </si>
  <si>
    <t>MT29</t>
  </si>
  <si>
    <t>MT30</t>
  </si>
  <si>
    <t>MT31</t>
  </si>
  <si>
    <t>MT32</t>
  </si>
  <si>
    <t>MT33</t>
  </si>
  <si>
    <t>MT34</t>
  </si>
  <si>
    <t>MT35</t>
  </si>
  <si>
    <t>MT36</t>
  </si>
  <si>
    <t>MT37</t>
  </si>
  <si>
    <t>MT38</t>
  </si>
  <si>
    <t>MT39</t>
  </si>
  <si>
    <t>MT40</t>
  </si>
  <si>
    <t>MT41</t>
  </si>
  <si>
    <t>MT42</t>
  </si>
  <si>
    <t>MT43</t>
  </si>
  <si>
    <t>MT44</t>
  </si>
  <si>
    <t>MT45</t>
  </si>
  <si>
    <t>MT46</t>
  </si>
  <si>
    <t>MT47</t>
  </si>
  <si>
    <t>MT49</t>
  </si>
  <si>
    <t>MT48</t>
  </si>
  <si>
    <t>MT50</t>
  </si>
  <si>
    <t>MT54</t>
  </si>
  <si>
    <t>MT52</t>
  </si>
  <si>
    <t>MT51</t>
  </si>
  <si>
    <t>MT53</t>
  </si>
  <si>
    <t>MT55</t>
  </si>
  <si>
    <t>MT56</t>
  </si>
  <si>
    <t>MT57</t>
  </si>
  <si>
    <t>MT58</t>
  </si>
  <si>
    <t>MT59</t>
  </si>
  <si>
    <t>MT60</t>
  </si>
  <si>
    <t>MT61</t>
  </si>
  <si>
    <t>MT62</t>
  </si>
  <si>
    <t>MT63</t>
  </si>
  <si>
    <t>MT64</t>
  </si>
  <si>
    <t>MT65</t>
  </si>
  <si>
    <t>MT66</t>
  </si>
  <si>
    <t>MT67</t>
  </si>
  <si>
    <t>MT68</t>
  </si>
  <si>
    <t>RM01</t>
  </si>
  <si>
    <t>RM06</t>
  </si>
  <si>
    <t>RM07</t>
  </si>
  <si>
    <t>RM08</t>
  </si>
  <si>
    <t>RM09</t>
  </si>
  <si>
    <t>RM05</t>
  </si>
  <si>
    <t>RM10</t>
  </si>
  <si>
    <t>RM11</t>
  </si>
  <si>
    <t>RM12</t>
  </si>
  <si>
    <t>RM18</t>
  </si>
  <si>
    <t>RM19</t>
  </si>
  <si>
    <t>RM20</t>
  </si>
  <si>
    <t>RM21</t>
  </si>
  <si>
    <t>RM23</t>
  </si>
  <si>
    <t>RM02</t>
  </si>
  <si>
    <t>RM03</t>
  </si>
  <si>
    <t>RM04</t>
  </si>
  <si>
    <t>RM13</t>
  </si>
  <si>
    <t>RM14</t>
  </si>
  <si>
    <t>RM15</t>
  </si>
  <si>
    <t>RM16</t>
  </si>
  <si>
    <t>RM17</t>
  </si>
  <si>
    <t>RM22</t>
  </si>
  <si>
    <t>RM24</t>
  </si>
  <si>
    <t>MR07</t>
  </si>
  <si>
    <t>MR03</t>
  </si>
  <si>
    <t>MR05</t>
  </si>
  <si>
    <t>MR08</t>
  </si>
  <si>
    <t>MR04</t>
  </si>
  <si>
    <t>MR10</t>
  </si>
  <si>
    <t>MR01</t>
  </si>
  <si>
    <t>MR02</t>
  </si>
  <si>
    <t>MR12</t>
  </si>
  <si>
    <t>MR14</t>
  </si>
  <si>
    <t>MR13</t>
  </si>
  <si>
    <t>MR15</t>
  </si>
  <si>
    <t>MR09</t>
  </si>
  <si>
    <t>MR11</t>
  </si>
  <si>
    <t>MR06</t>
  </si>
  <si>
    <t>MP21</t>
  </si>
  <si>
    <t>MP12</t>
  </si>
  <si>
    <t>MP22</t>
  </si>
  <si>
    <t>MP13</t>
  </si>
  <si>
    <t>MP14</t>
  </si>
  <si>
    <t>MP15</t>
  </si>
  <si>
    <t>MP16</t>
  </si>
  <si>
    <t>MP17</t>
  </si>
  <si>
    <t>MP18</t>
  </si>
  <si>
    <t>MP19</t>
  </si>
  <si>
    <t>MP23</t>
  </si>
  <si>
    <t>MP20</t>
  </si>
  <si>
    <t>MX01</t>
  </si>
  <si>
    <t>MX02</t>
  </si>
  <si>
    <t>MX03</t>
  </si>
  <si>
    <t>MX04</t>
  </si>
  <si>
    <t>MX05</t>
  </si>
  <si>
    <t>MX06</t>
  </si>
  <si>
    <t>MX09</t>
  </si>
  <si>
    <t>MX07</t>
  </si>
  <si>
    <t>MX08</t>
  </si>
  <si>
    <t>MX10</t>
  </si>
  <si>
    <t>MX11</t>
  </si>
  <si>
    <t>MX12</t>
  </si>
  <si>
    <t>MX13</t>
  </si>
  <si>
    <t>MX14</t>
  </si>
  <si>
    <t>MX15</t>
  </si>
  <si>
    <t>MX16</t>
  </si>
  <si>
    <t>MX17</t>
  </si>
  <si>
    <t>MX18</t>
  </si>
  <si>
    <t>MX19</t>
  </si>
  <si>
    <t>MX20</t>
  </si>
  <si>
    <t>MX21</t>
  </si>
  <si>
    <t>MX22</t>
  </si>
  <si>
    <t>MX23</t>
  </si>
  <si>
    <t>MX24</t>
  </si>
  <si>
    <t>MX25</t>
  </si>
  <si>
    <t>MX26</t>
  </si>
  <si>
    <t>MX27</t>
  </si>
  <si>
    <t>MX28</t>
  </si>
  <si>
    <t>MX29</t>
  </si>
  <si>
    <t>MX30</t>
  </si>
  <si>
    <t>MX31</t>
  </si>
  <si>
    <t>MX32</t>
  </si>
  <si>
    <t>FM03</t>
  </si>
  <si>
    <t>FM01</t>
  </si>
  <si>
    <t>FM02</t>
  </si>
  <si>
    <t>FM04</t>
  </si>
  <si>
    <t>MD59</t>
  </si>
  <si>
    <t>MD60</t>
  </si>
  <si>
    <t>MD61</t>
  </si>
  <si>
    <t>MD62</t>
  </si>
  <si>
    <t>MD63</t>
  </si>
  <si>
    <t>MD64</t>
  </si>
  <si>
    <t>MD66</t>
  </si>
  <si>
    <t>MD65</t>
  </si>
  <si>
    <t>MD67</t>
  </si>
  <si>
    <t>MD57</t>
  </si>
  <si>
    <t>MD68</t>
  </si>
  <si>
    <t>MD69</t>
  </si>
  <si>
    <t>MD70</t>
  </si>
  <si>
    <t>MD71</t>
  </si>
  <si>
    <t>MD72</t>
  </si>
  <si>
    <t>MD73</t>
  </si>
  <si>
    <t>MD74</t>
  </si>
  <si>
    <t>MD75</t>
  </si>
  <si>
    <t>MD51</t>
  </si>
  <si>
    <t>MD76</t>
  </si>
  <si>
    <t>MD77</t>
  </si>
  <si>
    <t>MD78</t>
  </si>
  <si>
    <t>MD79</t>
  </si>
  <si>
    <t>MD80</t>
  </si>
  <si>
    <t>MD81</t>
  </si>
  <si>
    <t>MD82</t>
  </si>
  <si>
    <t>MD83</t>
  </si>
  <si>
    <t>MD84</t>
  </si>
  <si>
    <t>MD85</t>
  </si>
  <si>
    <t>MD86</t>
  </si>
  <si>
    <t>MD87</t>
  </si>
  <si>
    <t>MD88</t>
  </si>
  <si>
    <t>MD58</t>
  </si>
  <si>
    <t>MD89</t>
  </si>
  <si>
    <t>MD90</t>
  </si>
  <si>
    <t>MD91</t>
  </si>
  <si>
    <t>MD92</t>
  </si>
  <si>
    <t>MG01</t>
  </si>
  <si>
    <t>MG02</t>
  </si>
  <si>
    <t>MG03</t>
  </si>
  <si>
    <t>MG21</t>
  </si>
  <si>
    <t>MG23</t>
  </si>
  <si>
    <t>MG06</t>
  </si>
  <si>
    <t>MG07</t>
  </si>
  <si>
    <t>MG08</t>
  </si>
  <si>
    <t>MG09</t>
  </si>
  <si>
    <t>MG10</t>
  </si>
  <si>
    <t>MG24</t>
  </si>
  <si>
    <t>MG11</t>
  </si>
  <si>
    <t>MG12</t>
  </si>
  <si>
    <t>MG13</t>
  </si>
  <si>
    <t>MG14</t>
  </si>
  <si>
    <t>MG25</t>
  </si>
  <si>
    <t>MG15</t>
  </si>
  <si>
    <t>MG16</t>
  </si>
  <si>
    <t>MG17</t>
  </si>
  <si>
    <t>MG18</t>
  </si>
  <si>
    <t>MG20</t>
  </si>
  <si>
    <t>MG19</t>
  </si>
  <si>
    <t>MJ01</t>
  </si>
  <si>
    <t>MJ02</t>
  </si>
  <si>
    <t>MJ03</t>
  </si>
  <si>
    <t>MJ04</t>
  </si>
  <si>
    <t>MJ05</t>
  </si>
  <si>
    <t>MJ06</t>
  </si>
  <si>
    <t>MJ07</t>
  </si>
  <si>
    <t>MJ22</t>
  </si>
  <si>
    <t>MJ08</t>
  </si>
  <si>
    <t>MJ09</t>
  </si>
  <si>
    <t>MJ10</t>
  </si>
  <si>
    <t>MJ11</t>
  </si>
  <si>
    <t>MJ12</t>
  </si>
  <si>
    <t>MJ23</t>
  </si>
  <si>
    <t>MJ13</t>
  </si>
  <si>
    <t>MJ14</t>
  </si>
  <si>
    <t>MJ15</t>
  </si>
  <si>
    <t>MJ16</t>
  </si>
  <si>
    <t>MJ17</t>
  </si>
  <si>
    <t>MJ18</t>
  </si>
  <si>
    <t>MJ19</t>
  </si>
  <si>
    <t>MJ20</t>
  </si>
  <si>
    <t>MJ21</t>
  </si>
  <si>
    <t>MH01</t>
  </si>
  <si>
    <t>MH02</t>
  </si>
  <si>
    <t>MH03</t>
  </si>
  <si>
    <t>MO60</t>
  </si>
  <si>
    <t>MO61</t>
  </si>
  <si>
    <t>MO62</t>
  </si>
  <si>
    <t>MO63</t>
  </si>
  <si>
    <t>MO64</t>
  </si>
  <si>
    <t>MO65</t>
  </si>
  <si>
    <t>MO66</t>
  </si>
  <si>
    <t>MO67</t>
  </si>
  <si>
    <t>MO68</t>
  </si>
  <si>
    <t>MO69</t>
  </si>
  <si>
    <t>MO70</t>
  </si>
  <si>
    <t>MZ01</t>
  </si>
  <si>
    <t>MZ02</t>
  </si>
  <si>
    <t>MZ03</t>
  </si>
  <si>
    <t>MZ10</t>
  </si>
  <si>
    <t>MZ11</t>
  </si>
  <si>
    <t>MZ04</t>
  </si>
  <si>
    <t>MZ06</t>
  </si>
  <si>
    <t>MZ07</t>
  </si>
  <si>
    <t>MZ05</t>
  </si>
  <si>
    <t>MZ08</t>
  </si>
  <si>
    <t>MZ09</t>
  </si>
  <si>
    <t>WA29</t>
  </si>
  <si>
    <t>WA30</t>
  </si>
  <si>
    <t>WA31</t>
  </si>
  <si>
    <t>WA40</t>
  </si>
  <si>
    <t>WA41</t>
  </si>
  <si>
    <t>WA21</t>
  </si>
  <si>
    <t>WA32</t>
  </si>
  <si>
    <t>WA33</t>
  </si>
  <si>
    <t>WA35</t>
  </si>
  <si>
    <t>WA36</t>
  </si>
  <si>
    <t>WA37</t>
  </si>
  <si>
    <t>WA38</t>
  </si>
  <si>
    <t>WA39</t>
  </si>
  <si>
    <t>WA28</t>
  </si>
  <si>
    <t>NR01</t>
  </si>
  <si>
    <t>NR02</t>
  </si>
  <si>
    <t>NR03</t>
  </si>
  <si>
    <t>NR04</t>
  </si>
  <si>
    <t>NR05</t>
  </si>
  <si>
    <t>NR06</t>
  </si>
  <si>
    <t>NR07</t>
  </si>
  <si>
    <t>NR08</t>
  </si>
  <si>
    <t>NR09</t>
  </si>
  <si>
    <t>NR10</t>
  </si>
  <si>
    <t>NR11</t>
  </si>
  <si>
    <t>NR12</t>
  </si>
  <si>
    <t>NR13</t>
  </si>
  <si>
    <t>NR14</t>
  </si>
  <si>
    <t>NL01</t>
  </si>
  <si>
    <t>NL16</t>
  </si>
  <si>
    <t>NL02</t>
  </si>
  <si>
    <t>NL03</t>
  </si>
  <si>
    <t>NL04</t>
  </si>
  <si>
    <t>NL05</t>
  </si>
  <si>
    <t>NL06</t>
  </si>
  <si>
    <t>NL07</t>
  </si>
  <si>
    <t>NL15</t>
  </si>
  <si>
    <t>NL09</t>
  </si>
  <si>
    <t>NL10</t>
  </si>
  <si>
    <t>NL11</t>
  </si>
  <si>
    <t>NC01</t>
  </si>
  <si>
    <t>NC02</t>
  </si>
  <si>
    <t>NC03</t>
  </si>
  <si>
    <t>NZE7</t>
  </si>
  <si>
    <t>NZE8</t>
  </si>
  <si>
    <t>NZE9</t>
  </si>
  <si>
    <t>NZ10</t>
  </si>
  <si>
    <t>NZF1</t>
  </si>
  <si>
    <t>NZF2</t>
  </si>
  <si>
    <t>NZF3</t>
  </si>
  <si>
    <t>NZF4</t>
  </si>
  <si>
    <t>NZF5</t>
  </si>
  <si>
    <t>NZF6</t>
  </si>
  <si>
    <t>NZF7</t>
  </si>
  <si>
    <t>NZF8</t>
  </si>
  <si>
    <t>NZF9</t>
  </si>
  <si>
    <t>NZG4</t>
  </si>
  <si>
    <t>NZG1</t>
  </si>
  <si>
    <t>NZG2</t>
  </si>
  <si>
    <t>NZG3</t>
  </si>
  <si>
    <t>NU01</t>
  </si>
  <si>
    <t>NU02</t>
  </si>
  <si>
    <t>NU03</t>
  </si>
  <si>
    <t>NU04</t>
  </si>
  <si>
    <t>NU17</t>
  </si>
  <si>
    <t>NU18</t>
  </si>
  <si>
    <t>NU05</t>
  </si>
  <si>
    <t>NU06</t>
  </si>
  <si>
    <t>NU07</t>
  </si>
  <si>
    <t>NU08</t>
  </si>
  <si>
    <t>NU09</t>
  </si>
  <si>
    <t>NU10</t>
  </si>
  <si>
    <t>NU11</t>
  </si>
  <si>
    <t>NU12</t>
  </si>
  <si>
    <t>NU13</t>
  </si>
  <si>
    <t>NU14</t>
  </si>
  <si>
    <t>NU15</t>
  </si>
  <si>
    <t>NG01</t>
  </si>
  <si>
    <t>NG02</t>
  </si>
  <si>
    <t>NG03</t>
  </si>
  <si>
    <t>NG04</t>
  </si>
  <si>
    <t>NG08</t>
  </si>
  <si>
    <t>NG06</t>
  </si>
  <si>
    <t>NG09</t>
  </si>
  <si>
    <t>NG07</t>
  </si>
  <si>
    <t>NI45</t>
  </si>
  <si>
    <t>NI35</t>
  </si>
  <si>
    <t>NI21</t>
  </si>
  <si>
    <t>NI25</t>
  </si>
  <si>
    <t>NI46</t>
  </si>
  <si>
    <t>NI52</t>
  </si>
  <si>
    <t>NI26</t>
  </si>
  <si>
    <t>NI27</t>
  </si>
  <si>
    <t>NI22</t>
  </si>
  <si>
    <t>NI36</t>
  </si>
  <si>
    <t>NI53</t>
  </si>
  <si>
    <t>NI37</t>
  </si>
  <si>
    <t>NI54</t>
  </si>
  <si>
    <t>NI47</t>
  </si>
  <si>
    <t>NI11</t>
  </si>
  <si>
    <t>NI55</t>
  </si>
  <si>
    <t>NI28</t>
  </si>
  <si>
    <t>NI39</t>
  </si>
  <si>
    <t>NI23</t>
  </si>
  <si>
    <t>NI29</t>
  </si>
  <si>
    <t>NI24</t>
  </si>
  <si>
    <t>NI40</t>
  </si>
  <si>
    <t>NI41</t>
  </si>
  <si>
    <t>NI30</t>
  </si>
  <si>
    <t>NI05</t>
  </si>
  <si>
    <t>NI56</t>
  </si>
  <si>
    <t>NI31</t>
  </si>
  <si>
    <t>NI16</t>
  </si>
  <si>
    <t>NI48</t>
  </si>
  <si>
    <t>NI42</t>
  </si>
  <si>
    <t>NI32</t>
  </si>
  <si>
    <t>NI49</t>
  </si>
  <si>
    <t>NI50</t>
  </si>
  <si>
    <t>NI51</t>
  </si>
  <si>
    <t>NI43</t>
  </si>
  <si>
    <t>NI44</t>
  </si>
  <si>
    <t>NI57</t>
  </si>
  <si>
    <t>NO08</t>
  </si>
  <si>
    <t>NO09</t>
  </si>
  <si>
    <t>NO12</t>
  </si>
  <si>
    <t>NO14</t>
  </si>
  <si>
    <t>NO21</t>
  </si>
  <si>
    <t>MU01</t>
  </si>
  <si>
    <t>MU10</t>
  </si>
  <si>
    <t>MU03</t>
  </si>
  <si>
    <t>MU09</t>
  </si>
  <si>
    <t>MU02</t>
  </si>
  <si>
    <t>MU04</t>
  </si>
  <si>
    <t>MU06</t>
  </si>
  <si>
    <t>MU07</t>
  </si>
  <si>
    <t>MU11</t>
  </si>
  <si>
    <t>MU12</t>
  </si>
  <si>
    <t>MU08</t>
  </si>
  <si>
    <t>PK06</t>
  </si>
  <si>
    <t>PK02</t>
  </si>
  <si>
    <t>PK07</t>
  </si>
  <si>
    <t>PK08</t>
  </si>
  <si>
    <t>PK03</t>
  </si>
  <si>
    <t>PK04</t>
  </si>
  <si>
    <t>PK05</t>
  </si>
  <si>
    <t>PS01</t>
  </si>
  <si>
    <t>PS02</t>
  </si>
  <si>
    <t>PS03</t>
  </si>
  <si>
    <t>PS04</t>
  </si>
  <si>
    <t>PS05</t>
  </si>
  <si>
    <t>PS06</t>
  </si>
  <si>
    <t>PS07</t>
  </si>
  <si>
    <t>PS08</t>
  </si>
  <si>
    <t>PS09</t>
  </si>
  <si>
    <t>PS10</t>
  </si>
  <si>
    <t>PS11</t>
  </si>
  <si>
    <t>PS12</t>
  </si>
  <si>
    <t>PS13</t>
  </si>
  <si>
    <t>PS14</t>
  </si>
  <si>
    <t>PS15</t>
  </si>
  <si>
    <t>PS16</t>
  </si>
  <si>
    <t>PM01</t>
  </si>
  <si>
    <t>PM02</t>
  </si>
  <si>
    <t>PM03</t>
  </si>
  <si>
    <t>PM04</t>
  </si>
  <si>
    <t>PM05</t>
  </si>
  <si>
    <t>PM11</t>
  </si>
  <si>
    <t>PM09</t>
  </si>
  <si>
    <t>PM06</t>
  </si>
  <si>
    <t>PM07</t>
  </si>
  <si>
    <t>PM12</t>
  </si>
  <si>
    <t>PM08</t>
  </si>
  <si>
    <t>PM13</t>
  </si>
  <si>
    <t>PM10</t>
  </si>
  <si>
    <t>PP07</t>
  </si>
  <si>
    <t>PP01</t>
  </si>
  <si>
    <t>PP08</t>
  </si>
  <si>
    <t>PP09</t>
  </si>
  <si>
    <t>PP10</t>
  </si>
  <si>
    <t>PP11</t>
  </si>
  <si>
    <t>PP19</t>
  </si>
  <si>
    <t>PP02</t>
  </si>
  <si>
    <t>PP21</t>
  </si>
  <si>
    <t>PP22</t>
  </si>
  <si>
    <t>PP12</t>
  </si>
  <si>
    <t>PP13</t>
  </si>
  <si>
    <t>PP03</t>
  </si>
  <si>
    <t>PP14</t>
  </si>
  <si>
    <t>PP20</t>
  </si>
  <si>
    <t>PP15</t>
  </si>
  <si>
    <t>PP04</t>
  </si>
  <si>
    <t>PP05</t>
  </si>
  <si>
    <t>PP06</t>
  </si>
  <si>
    <t>PP16</t>
  </si>
  <si>
    <t>PP17</t>
  </si>
  <si>
    <t>PP18</t>
  </si>
  <si>
    <t>PA23</t>
  </si>
  <si>
    <t>PA01</t>
  </si>
  <si>
    <t>PA02</t>
  </si>
  <si>
    <t>PA22</t>
  </si>
  <si>
    <t>PA24</t>
  </si>
  <si>
    <t>PA04</t>
  </si>
  <si>
    <t>PA05</t>
  </si>
  <si>
    <t>PA19</t>
  </si>
  <si>
    <t>PA06</t>
  </si>
  <si>
    <t>PA07</t>
  </si>
  <si>
    <t>PA08</t>
  </si>
  <si>
    <t>PA10</t>
  </si>
  <si>
    <t>PA11</t>
  </si>
  <si>
    <t>PA12</t>
  </si>
  <si>
    <t>PA13</t>
  </si>
  <si>
    <t>PA15</t>
  </si>
  <si>
    <t>PA16</t>
  </si>
  <si>
    <t>PA17</t>
  </si>
  <si>
    <t>PE01</t>
  </si>
  <si>
    <t>PE02</t>
  </si>
  <si>
    <t>PE03</t>
  </si>
  <si>
    <t>PE04</t>
  </si>
  <si>
    <t>PE05</t>
  </si>
  <si>
    <t>PE06</t>
  </si>
  <si>
    <t>PE07</t>
  </si>
  <si>
    <t>PE08</t>
  </si>
  <si>
    <t>PE09</t>
  </si>
  <si>
    <t>PE10</t>
  </si>
  <si>
    <t>PE11</t>
  </si>
  <si>
    <t>PE12</t>
  </si>
  <si>
    <t>PE13</t>
  </si>
  <si>
    <t>PE14</t>
  </si>
  <si>
    <t>PE26</t>
  </si>
  <si>
    <t>PE15</t>
  </si>
  <si>
    <t>PE16</t>
  </si>
  <si>
    <t>PE17</t>
  </si>
  <si>
    <t>PE18</t>
  </si>
  <si>
    <t>PE19</t>
  </si>
  <si>
    <t>PE20</t>
  </si>
  <si>
    <t>PE21</t>
  </si>
  <si>
    <t>PE22</t>
  </si>
  <si>
    <t>PE23</t>
  </si>
  <si>
    <t>PE24</t>
  </si>
  <si>
    <t>PE25</t>
  </si>
  <si>
    <t>RP22</t>
  </si>
  <si>
    <t>RP35</t>
  </si>
  <si>
    <t>RP60</t>
  </si>
  <si>
    <t>RP72</t>
  </si>
  <si>
    <t>RP05</t>
  </si>
  <si>
    <t>RP15</t>
  </si>
  <si>
    <t>RP16</t>
  </si>
  <si>
    <t>RP19</t>
  </si>
  <si>
    <t>RP39</t>
  </si>
  <si>
    <t>RPE2</t>
  </si>
  <si>
    <t>RP58</t>
  </si>
  <si>
    <t>RP08</t>
  </si>
  <si>
    <t>RP14</t>
  </si>
  <si>
    <t>RP31</t>
  </si>
  <si>
    <t>RP48</t>
  </si>
  <si>
    <t>RP68</t>
  </si>
  <si>
    <t>RPM8</t>
  </si>
  <si>
    <t>RP09</t>
  </si>
  <si>
    <t>RP20</t>
  </si>
  <si>
    <t>RP33</t>
  </si>
  <si>
    <t>RPD7</t>
  </si>
  <si>
    <t>RPH2</t>
  </si>
  <si>
    <t>RP53</t>
  </si>
  <si>
    <t>RP02</t>
  </si>
  <si>
    <t>RP03</t>
  </si>
  <si>
    <t>RPA8</t>
  </si>
  <si>
    <t>RPI9</t>
  </si>
  <si>
    <t>RPN3</t>
  </si>
  <si>
    <t>RP62</t>
  </si>
  <si>
    <t>RPA1</t>
  </si>
  <si>
    <t>RPG8</t>
  </si>
  <si>
    <t>RP07</t>
  </si>
  <si>
    <t>RP13</t>
  </si>
  <si>
    <t>RP47</t>
  </si>
  <si>
    <t>RPE3</t>
  </si>
  <si>
    <t>RP50</t>
  </si>
  <si>
    <t>RP63</t>
  </si>
  <si>
    <t>RP64</t>
  </si>
  <si>
    <t>RP11</t>
  </si>
  <si>
    <t>RPB7</t>
  </si>
  <si>
    <t>RP21</t>
  </si>
  <si>
    <t>RPD4</t>
  </si>
  <si>
    <t>RPD8</t>
  </si>
  <si>
    <t>RP46</t>
  </si>
  <si>
    <t>RP69</t>
  </si>
  <si>
    <t>RP01</t>
  </si>
  <si>
    <t>RPH6</t>
  </si>
  <si>
    <t>RPA4</t>
  </si>
  <si>
    <t>RP10</t>
  </si>
  <si>
    <t>RP27</t>
  </si>
  <si>
    <t>RPJ7</t>
  </si>
  <si>
    <t>RP44</t>
  </si>
  <si>
    <t>RPI6</t>
  </si>
  <si>
    <t>RPC3</t>
  </si>
  <si>
    <t>RPI7</t>
  </si>
  <si>
    <t>RP25</t>
  </si>
  <si>
    <t>RPP3</t>
  </si>
  <si>
    <t>RP26</t>
  </si>
  <si>
    <t>RPH9</t>
  </si>
  <si>
    <t>RP23</t>
  </si>
  <si>
    <t>RP37</t>
  </si>
  <si>
    <t>RP67</t>
  </si>
  <si>
    <t>RPE4</t>
  </si>
  <si>
    <t>RP55</t>
  </si>
  <si>
    <t>RP59</t>
  </si>
  <si>
    <t>RPG1</t>
  </si>
  <si>
    <t>RPB9</t>
  </si>
  <si>
    <t>RP28</t>
  </si>
  <si>
    <t>RP29</t>
  </si>
  <si>
    <t>RP36</t>
  </si>
  <si>
    <t>RP51</t>
  </si>
  <si>
    <t>RP38</t>
  </si>
  <si>
    <t>RP40</t>
  </si>
  <si>
    <t>RP41</t>
  </si>
  <si>
    <t>RP49</t>
  </si>
  <si>
    <t>RPF1</t>
  </si>
  <si>
    <t>RP54</t>
  </si>
  <si>
    <t>RPB4</t>
  </si>
  <si>
    <t>RPK1</t>
  </si>
  <si>
    <t>RPK4</t>
  </si>
  <si>
    <t>RPK5</t>
  </si>
  <si>
    <t>RPK8</t>
  </si>
  <si>
    <t>RPD9</t>
  </si>
  <si>
    <t>RPK9</t>
  </si>
  <si>
    <t>RPL4</t>
  </si>
  <si>
    <t>RPL5</t>
  </si>
  <si>
    <t>RPL7</t>
  </si>
  <si>
    <t>RPE9</t>
  </si>
  <si>
    <t>RPL8</t>
  </si>
  <si>
    <t>RPF2</t>
  </si>
  <si>
    <t>RPM6</t>
  </si>
  <si>
    <t>RPN6</t>
  </si>
  <si>
    <t>RPO7</t>
  </si>
  <si>
    <t>RP12</t>
  </si>
  <si>
    <t>RPB2</t>
  </si>
  <si>
    <t>RP17</t>
  </si>
  <si>
    <t>RPC8</t>
  </si>
  <si>
    <t>RP34</t>
  </si>
  <si>
    <t>RP42</t>
  </si>
  <si>
    <t>RP43</t>
  </si>
  <si>
    <t>RPB8</t>
  </si>
  <si>
    <t>RP57</t>
  </si>
  <si>
    <t>RPC6</t>
  </si>
  <si>
    <t>RPM9</t>
  </si>
  <si>
    <t>RP70</t>
  </si>
  <si>
    <t>RP71</t>
  </si>
  <si>
    <t>RP04</t>
  </si>
  <si>
    <t>RP06</t>
  </si>
  <si>
    <t>RPA2</t>
  </si>
  <si>
    <t>RP18</t>
  </si>
  <si>
    <t>RPJ3</t>
  </si>
  <si>
    <t>RPC9</t>
  </si>
  <si>
    <t>RP30</t>
  </si>
  <si>
    <t>RPH3</t>
  </si>
  <si>
    <t>RPG7</t>
  </si>
  <si>
    <t>RP65</t>
  </si>
  <si>
    <t>RPP1</t>
  </si>
  <si>
    <t>RPP2</t>
  </si>
  <si>
    <t>PL72</t>
  </si>
  <si>
    <t>PL73</t>
  </si>
  <si>
    <t>PL74</t>
  </si>
  <si>
    <t>PL75</t>
  </si>
  <si>
    <t>PL76</t>
  </si>
  <si>
    <t>PL77</t>
  </si>
  <si>
    <t>PL78</t>
  </si>
  <si>
    <t>PL79</t>
  </si>
  <si>
    <t>PL80</t>
  </si>
  <si>
    <t>PL81</t>
  </si>
  <si>
    <t>PL82</t>
  </si>
  <si>
    <t>PL83</t>
  </si>
  <si>
    <t>PL84</t>
  </si>
  <si>
    <t>PL85</t>
  </si>
  <si>
    <t>PL86</t>
  </si>
  <si>
    <t>PL87</t>
  </si>
  <si>
    <t>PO02</t>
  </si>
  <si>
    <t>PO23</t>
  </si>
  <si>
    <t>PO03</t>
  </si>
  <si>
    <t>PO04</t>
  </si>
  <si>
    <t>PO05</t>
  </si>
  <si>
    <t>PO06</t>
  </si>
  <si>
    <t>PO07</t>
  </si>
  <si>
    <t>PO08</t>
  </si>
  <si>
    <t>PO09</t>
  </si>
  <si>
    <t>PO11</t>
  </si>
  <si>
    <t>PO13</t>
  </si>
  <si>
    <t>PO14</t>
  </si>
  <si>
    <t>PO10</t>
  </si>
  <si>
    <t>PO16</t>
  </si>
  <si>
    <t>PO17</t>
  </si>
  <si>
    <t>PO18</t>
  </si>
  <si>
    <t>PO19</t>
  </si>
  <si>
    <t>PO20</t>
  </si>
  <si>
    <t>PO21</t>
  </si>
  <si>
    <t>PO22</t>
  </si>
  <si>
    <t>QA01</t>
  </si>
  <si>
    <t>QA04</t>
  </si>
  <si>
    <t>QA10</t>
  </si>
  <si>
    <t>QA06</t>
  </si>
  <si>
    <t>QA08</t>
  </si>
  <si>
    <t>QA14</t>
  </si>
  <si>
    <t>QA13</t>
  </si>
  <si>
    <t>QA09</t>
  </si>
  <si>
    <t>RO01</t>
  </si>
  <si>
    <t>RO02</t>
  </si>
  <si>
    <t>RO03</t>
  </si>
  <si>
    <t>RO04</t>
  </si>
  <si>
    <t>RO05</t>
  </si>
  <si>
    <t>RO06</t>
  </si>
  <si>
    <t>RO07</t>
  </si>
  <si>
    <t>RO08</t>
  </si>
  <si>
    <t>RO09</t>
  </si>
  <si>
    <t>RO10</t>
  </si>
  <si>
    <t>RO11</t>
  </si>
  <si>
    <t>RO41</t>
  </si>
  <si>
    <t>RO12</t>
  </si>
  <si>
    <t>RO13</t>
  </si>
  <si>
    <t>RO14</t>
  </si>
  <si>
    <t>RO15</t>
  </si>
  <si>
    <t>RO16</t>
  </si>
  <si>
    <t>RO17</t>
  </si>
  <si>
    <t>RO18</t>
  </si>
  <si>
    <t>RO42</t>
  </si>
  <si>
    <t>RO19</t>
  </si>
  <si>
    <t>RO20</t>
  </si>
  <si>
    <t>RO21</t>
  </si>
  <si>
    <t>RO22</t>
  </si>
  <si>
    <t>RO23</t>
  </si>
  <si>
    <t>RO43</t>
  </si>
  <si>
    <t>RO25</t>
  </si>
  <si>
    <t>RO26</t>
  </si>
  <si>
    <t>RO27</t>
  </si>
  <si>
    <t>RO28</t>
  </si>
  <si>
    <t>RO29</t>
  </si>
  <si>
    <t>RO30</t>
  </si>
  <si>
    <t>RO31</t>
  </si>
  <si>
    <t>RO32</t>
  </si>
  <si>
    <t>RO33</t>
  </si>
  <si>
    <t>RO34</t>
  </si>
  <si>
    <t>RO35</t>
  </si>
  <si>
    <t>RO36</t>
  </si>
  <si>
    <t>RO37</t>
  </si>
  <si>
    <t>RO39</t>
  </si>
  <si>
    <t>RO38</t>
  </si>
  <si>
    <t>RO40</t>
  </si>
  <si>
    <t>RS01</t>
  </si>
  <si>
    <t>RS03</t>
  </si>
  <si>
    <t>RS04</t>
  </si>
  <si>
    <t>RS05</t>
  </si>
  <si>
    <t>RS06</t>
  </si>
  <si>
    <t>RS07</t>
  </si>
  <si>
    <t>RS08</t>
  </si>
  <si>
    <t>RS09</t>
  </si>
  <si>
    <t>RS10</t>
  </si>
  <si>
    <t>RS11</t>
  </si>
  <si>
    <t>RS12</t>
  </si>
  <si>
    <t>RS13</t>
  </si>
  <si>
    <t>RS15</t>
  </si>
  <si>
    <t>RS16</t>
  </si>
  <si>
    <t>RS17</t>
  </si>
  <si>
    <t>RS19</t>
  </si>
  <si>
    <t>RS20</t>
  </si>
  <si>
    <t>RS21</t>
  </si>
  <si>
    <t>RS22</t>
  </si>
  <si>
    <t>RS23</t>
  </si>
  <si>
    <t>RS24</t>
  </si>
  <si>
    <t>RS25</t>
  </si>
  <si>
    <t>RS92</t>
  </si>
  <si>
    <t>RS27</t>
  </si>
  <si>
    <t>RS28</t>
  </si>
  <si>
    <t>RS29</t>
  </si>
  <si>
    <t>RS30</t>
  </si>
  <si>
    <t>RS31</t>
  </si>
  <si>
    <t>RS32</t>
  </si>
  <si>
    <t>RS33</t>
  </si>
  <si>
    <t>RS34</t>
  </si>
  <si>
    <t>RS37</t>
  </si>
  <si>
    <t>RS38</t>
  </si>
  <si>
    <t>RS91</t>
  </si>
  <si>
    <t>RS40</t>
  </si>
  <si>
    <t>RS41</t>
  </si>
  <si>
    <t>RS42</t>
  </si>
  <si>
    <t>RS43</t>
  </si>
  <si>
    <t>RS44</t>
  </si>
  <si>
    <t>RS45</t>
  </si>
  <si>
    <t>RS46</t>
  </si>
  <si>
    <t>RS47</t>
  </si>
  <si>
    <t>RS48</t>
  </si>
  <si>
    <t>RS49</t>
  </si>
  <si>
    <t>RS50</t>
  </si>
  <si>
    <t>RS51</t>
  </si>
  <si>
    <t>RS68</t>
  </si>
  <si>
    <t>RS52</t>
  </si>
  <si>
    <t>RS53</t>
  </si>
  <si>
    <t>RS54</t>
  </si>
  <si>
    <t>RS55</t>
  </si>
  <si>
    <t>RS56</t>
  </si>
  <si>
    <t>RS57</t>
  </si>
  <si>
    <t>RS90</t>
  </si>
  <si>
    <t>RS59</t>
  </si>
  <si>
    <t>RS60</t>
  </si>
  <si>
    <t>RS61</t>
  </si>
  <si>
    <t>RS62</t>
  </si>
  <si>
    <t>RS63</t>
  </si>
  <si>
    <t>RS64</t>
  </si>
  <si>
    <t>RS65</t>
  </si>
  <si>
    <t>RS66</t>
  </si>
  <si>
    <t>RS67</t>
  </si>
  <si>
    <t>RS69</t>
  </si>
  <si>
    <t>RS70</t>
  </si>
  <si>
    <t>RS71</t>
  </si>
  <si>
    <t>RS72</t>
  </si>
  <si>
    <t>RS73</t>
  </si>
  <si>
    <t>RS75</t>
  </si>
  <si>
    <t>RS76</t>
  </si>
  <si>
    <t>RS77</t>
  </si>
  <si>
    <t>RS78</t>
  </si>
  <si>
    <t>RS79</t>
  </si>
  <si>
    <t>RS80</t>
  </si>
  <si>
    <t>RS81</t>
  </si>
  <si>
    <t>RS83</t>
  </si>
  <si>
    <t>RS84</t>
  </si>
  <si>
    <t>RS85</t>
  </si>
  <si>
    <t>RS86</t>
  </si>
  <si>
    <t>RS87</t>
  </si>
  <si>
    <t>RS88</t>
  </si>
  <si>
    <t>RS89</t>
  </si>
  <si>
    <t>RS93</t>
  </si>
  <si>
    <t>RW11</t>
  </si>
  <si>
    <t>RW12</t>
  </si>
  <si>
    <t>RW13</t>
  </si>
  <si>
    <t>RW15</t>
  </si>
  <si>
    <t>RW14</t>
  </si>
  <si>
    <t>SH01</t>
  </si>
  <si>
    <t>SH02</t>
  </si>
  <si>
    <t>SH03</t>
  </si>
  <si>
    <t>SC04</t>
  </si>
  <si>
    <t>SC05</t>
  </si>
  <si>
    <t>SC07</t>
  </si>
  <si>
    <t>SC10</t>
  </si>
  <si>
    <t>SC12</t>
  </si>
  <si>
    <t>SC01</t>
  </si>
  <si>
    <t>SC02</t>
  </si>
  <si>
    <t>SC03</t>
  </si>
  <si>
    <t>SC06</t>
  </si>
  <si>
    <t>SC08</t>
  </si>
  <si>
    <t>SC09</t>
  </si>
  <si>
    <t>SC11</t>
  </si>
  <si>
    <t>SC13</t>
  </si>
  <si>
    <t>SC15</t>
  </si>
  <si>
    <t>ST01</t>
  </si>
  <si>
    <t>ST12</t>
  </si>
  <si>
    <t>ST03</t>
  </si>
  <si>
    <t>ST04</t>
  </si>
  <si>
    <t>ST05</t>
  </si>
  <si>
    <t>ST06</t>
  </si>
  <si>
    <t>ST07</t>
  </si>
  <si>
    <t>ST08</t>
  </si>
  <si>
    <t>ST09</t>
  </si>
  <si>
    <t>ST10</t>
  </si>
  <si>
    <t>VC01</t>
  </si>
  <si>
    <t>VC06</t>
  </si>
  <si>
    <t>VC02</t>
  </si>
  <si>
    <t>VC03</t>
  </si>
  <si>
    <t>VC04</t>
  </si>
  <si>
    <t>VC05</t>
  </si>
  <si>
    <t>WS01</t>
  </si>
  <si>
    <t>WS02</t>
  </si>
  <si>
    <t>WS03</t>
  </si>
  <si>
    <t>WS04</t>
  </si>
  <si>
    <t>WS05</t>
  </si>
  <si>
    <t>WS07</t>
  </si>
  <si>
    <t>WS08</t>
  </si>
  <si>
    <t>WS09</t>
  </si>
  <si>
    <t>WS10</t>
  </si>
  <si>
    <t>WS06</t>
  </si>
  <si>
    <t>WS11</t>
  </si>
  <si>
    <t>SM01</t>
  </si>
  <si>
    <t>SM06</t>
  </si>
  <si>
    <t>SM02</t>
  </si>
  <si>
    <t>SM03</t>
  </si>
  <si>
    <t>SM04</t>
  </si>
  <si>
    <t>SM05</t>
  </si>
  <si>
    <t>SM08</t>
  </si>
  <si>
    <t>SM07</t>
  </si>
  <si>
    <t>SM09</t>
  </si>
  <si>
    <t>TP03</t>
  </si>
  <si>
    <t>TP04</t>
  </si>
  <si>
    <t>TP05</t>
  </si>
  <si>
    <t>TP06</t>
  </si>
  <si>
    <t>TP07</t>
  </si>
  <si>
    <t>TP08</t>
  </si>
  <si>
    <t>TP01</t>
  </si>
  <si>
    <t>SA02</t>
  </si>
  <si>
    <t>SA15</t>
  </si>
  <si>
    <t>SA20</t>
  </si>
  <si>
    <t>SA05</t>
  </si>
  <si>
    <t>SA08</t>
  </si>
  <si>
    <t>SA10</t>
  </si>
  <si>
    <t>SA06</t>
  </si>
  <si>
    <t>SA11</t>
  </si>
  <si>
    <t>SA13</t>
  </si>
  <si>
    <t>SA17</t>
  </si>
  <si>
    <t>SA14</t>
  </si>
  <si>
    <t>SA16</t>
  </si>
  <si>
    <t>SA19</t>
  </si>
  <si>
    <t>SG01</t>
  </si>
  <si>
    <t>SG03</t>
  </si>
  <si>
    <t>SG09</t>
  </si>
  <si>
    <t>SG16</t>
  </si>
  <si>
    <t>SG10</t>
  </si>
  <si>
    <t>SG17</t>
  </si>
  <si>
    <t>SG11</t>
  </si>
  <si>
    <t>SG13</t>
  </si>
  <si>
    <t>SG15</t>
  </si>
  <si>
    <t>SG14</t>
  </si>
  <si>
    <t>SG18</t>
  </si>
  <si>
    <t>SG05</t>
  </si>
  <si>
    <t>SG07</t>
  </si>
  <si>
    <t>SG12</t>
  </si>
  <si>
    <t>RI01</t>
  </si>
  <si>
    <t>RI02</t>
  </si>
  <si>
    <t>RI03</t>
  </si>
  <si>
    <t>RI04</t>
  </si>
  <si>
    <t>RI05</t>
  </si>
  <si>
    <t>RI06</t>
  </si>
  <si>
    <t>RI07</t>
  </si>
  <si>
    <t>RI08</t>
  </si>
  <si>
    <t>RI09</t>
  </si>
  <si>
    <t>RI10</t>
  </si>
  <si>
    <t>RI11</t>
  </si>
  <si>
    <t>RI12</t>
  </si>
  <si>
    <t>RI13</t>
  </si>
  <si>
    <t>RI14</t>
  </si>
  <si>
    <t>RI15</t>
  </si>
  <si>
    <t>RI16</t>
  </si>
  <si>
    <t>RI17</t>
  </si>
  <si>
    <t>RI18</t>
  </si>
  <si>
    <t>RI19</t>
  </si>
  <si>
    <t>RI20</t>
  </si>
  <si>
    <t>RI21</t>
  </si>
  <si>
    <t>RI22</t>
  </si>
  <si>
    <t>RI23</t>
  </si>
  <si>
    <t>RI24</t>
  </si>
  <si>
    <t>RI25</t>
  </si>
  <si>
    <t>RI26</t>
  </si>
  <si>
    <t>RI27</t>
  </si>
  <si>
    <t>RI28</t>
  </si>
  <si>
    <t>RI29</t>
  </si>
  <si>
    <t>RI30</t>
  </si>
  <si>
    <t>RI31</t>
  </si>
  <si>
    <t>RI32</t>
  </si>
  <si>
    <t>RI33</t>
  </si>
  <si>
    <t>RI34</t>
  </si>
  <si>
    <t>RI35</t>
  </si>
  <si>
    <t>RI36</t>
  </si>
  <si>
    <t>RI37</t>
  </si>
  <si>
    <t>RI38</t>
  </si>
  <si>
    <t>RI39</t>
  </si>
  <si>
    <t>RI40</t>
  </si>
  <si>
    <t>RI41</t>
  </si>
  <si>
    <t>RI42</t>
  </si>
  <si>
    <t>RI43</t>
  </si>
  <si>
    <t>RI44</t>
  </si>
  <si>
    <t>RI45</t>
  </si>
  <si>
    <t>RI46</t>
  </si>
  <si>
    <t>RI47</t>
  </si>
  <si>
    <t>RI48</t>
  </si>
  <si>
    <t>RI49</t>
  </si>
  <si>
    <t>RI50</t>
  </si>
  <si>
    <t>RI51</t>
  </si>
  <si>
    <t>RI52</t>
  </si>
  <si>
    <t>RI53</t>
  </si>
  <si>
    <t>RI54</t>
  </si>
  <si>
    <t>RI55</t>
  </si>
  <si>
    <t>RI56</t>
  </si>
  <si>
    <t>RI57</t>
  </si>
  <si>
    <t>RI58</t>
  </si>
  <si>
    <t>RI59</t>
  </si>
  <si>
    <t>RI60</t>
  </si>
  <si>
    <t>RI61</t>
  </si>
  <si>
    <t>RI62</t>
  </si>
  <si>
    <t>RI63</t>
  </si>
  <si>
    <t>RI64</t>
  </si>
  <si>
    <t>RI65</t>
  </si>
  <si>
    <t>RI66</t>
  </si>
  <si>
    <t>RI67</t>
  </si>
  <si>
    <t>RI68</t>
  </si>
  <si>
    <t>RI69</t>
  </si>
  <si>
    <t>RI70</t>
  </si>
  <si>
    <t>RI71</t>
  </si>
  <si>
    <t>RI72</t>
  </si>
  <si>
    <t>RI73</t>
  </si>
  <si>
    <t>RI74</t>
  </si>
  <si>
    <t>RI75</t>
  </si>
  <si>
    <t>RI76</t>
  </si>
  <si>
    <t>RI77</t>
  </si>
  <si>
    <t>RI78</t>
  </si>
  <si>
    <t>RI79</t>
  </si>
  <si>
    <t>RI80</t>
  </si>
  <si>
    <t>RI81</t>
  </si>
  <si>
    <t>RI82</t>
  </si>
  <si>
    <t>RI83</t>
  </si>
  <si>
    <t>RI84</t>
  </si>
  <si>
    <t>RI85</t>
  </si>
  <si>
    <t>RI86</t>
  </si>
  <si>
    <t>RI87</t>
  </si>
  <si>
    <t>RI88</t>
  </si>
  <si>
    <t>RI89</t>
  </si>
  <si>
    <t>RI90</t>
  </si>
  <si>
    <t>RI91</t>
  </si>
  <si>
    <t>RI92</t>
  </si>
  <si>
    <t>RI93</t>
  </si>
  <si>
    <t>RI94</t>
  </si>
  <si>
    <t>RI95</t>
  </si>
  <si>
    <t>RI96</t>
  </si>
  <si>
    <t>RI97</t>
  </si>
  <si>
    <t>RI98</t>
  </si>
  <si>
    <t>RI99</t>
  </si>
  <si>
    <t>RIA1</t>
  </si>
  <si>
    <t>RIA2</t>
  </si>
  <si>
    <t>RIA3</t>
  </si>
  <si>
    <t>RIA4</t>
  </si>
  <si>
    <t>RIA5</t>
  </si>
  <si>
    <t>RIA6</t>
  </si>
  <si>
    <t>RIA7</t>
  </si>
  <si>
    <t>RIA8</t>
  </si>
  <si>
    <t>RIA9</t>
  </si>
  <si>
    <t>RIB1</t>
  </si>
  <si>
    <t>RIB2</t>
  </si>
  <si>
    <t>RIB3</t>
  </si>
  <si>
    <t>RIB4</t>
  </si>
  <si>
    <t>RIB5</t>
  </si>
  <si>
    <t>RIB6</t>
  </si>
  <si>
    <t>RIB7</t>
  </si>
  <si>
    <t>RIB8</t>
  </si>
  <si>
    <t>RIB9</t>
  </si>
  <si>
    <t>RIC1</t>
  </si>
  <si>
    <t>RIC2</t>
  </si>
  <si>
    <t>RIC3</t>
  </si>
  <si>
    <t>RIC4</t>
  </si>
  <si>
    <t>RIC5</t>
  </si>
  <si>
    <t>RIC6</t>
  </si>
  <si>
    <t>RIC7</t>
  </si>
  <si>
    <t>RIC8</t>
  </si>
  <si>
    <t>RIC9</t>
  </si>
  <si>
    <t>RID1</t>
  </si>
  <si>
    <t>RID2</t>
  </si>
  <si>
    <t>RID3</t>
  </si>
  <si>
    <t>RID4</t>
  </si>
  <si>
    <t>RID5</t>
  </si>
  <si>
    <t>RID6</t>
  </si>
  <si>
    <t>RID7</t>
  </si>
  <si>
    <t>RID8</t>
  </si>
  <si>
    <t>RID9</t>
  </si>
  <si>
    <t>RIE1</t>
  </si>
  <si>
    <t>RIE2</t>
  </si>
  <si>
    <t>RIE3</t>
  </si>
  <si>
    <t>RIE4</t>
  </si>
  <si>
    <t>RIE5</t>
  </si>
  <si>
    <t>RIE6</t>
  </si>
  <si>
    <t>RIE7</t>
  </si>
  <si>
    <t>RIE8</t>
  </si>
  <si>
    <t>RIE9</t>
  </si>
  <si>
    <t>RIF1</t>
  </si>
  <si>
    <t>SE01</t>
  </si>
  <si>
    <t>SE02</t>
  </si>
  <si>
    <t>SE03</t>
  </si>
  <si>
    <t>SE05</t>
  </si>
  <si>
    <t>SE28</t>
  </si>
  <si>
    <t>SE06</t>
  </si>
  <si>
    <t>SE07</t>
  </si>
  <si>
    <t>SE08</t>
  </si>
  <si>
    <t>SE09</t>
  </si>
  <si>
    <t>SE10</t>
  </si>
  <si>
    <t>SE11</t>
  </si>
  <si>
    <t>SE26</t>
  </si>
  <si>
    <t>SE12</t>
  </si>
  <si>
    <t>SE24</t>
  </si>
  <si>
    <t>SE14</t>
  </si>
  <si>
    <t>SE25</t>
  </si>
  <si>
    <t>SE29</t>
  </si>
  <si>
    <t>SE17</t>
  </si>
  <si>
    <t>SE18</t>
  </si>
  <si>
    <t>SE19</t>
  </si>
  <si>
    <t>SE20</t>
  </si>
  <si>
    <t>SE27</t>
  </si>
  <si>
    <t>SE30</t>
  </si>
  <si>
    <t>SE22</t>
  </si>
  <si>
    <t>SE23</t>
  </si>
  <si>
    <t>SL01</t>
  </si>
  <si>
    <t>SL02</t>
  </si>
  <si>
    <t>SL05</t>
  </si>
  <si>
    <t>SL03</t>
  </si>
  <si>
    <t>SL04</t>
  </si>
  <si>
    <t>LO01</t>
  </si>
  <si>
    <t>LO02</t>
  </si>
  <si>
    <t>LO03</t>
  </si>
  <si>
    <t>LO04</t>
  </si>
  <si>
    <t>LO05</t>
  </si>
  <si>
    <t>LO06</t>
  </si>
  <si>
    <t>LO07</t>
  </si>
  <si>
    <t>LO08</t>
  </si>
  <si>
    <t>SI01</t>
  </si>
  <si>
    <t>SIP9</t>
  </si>
  <si>
    <t>SIN9</t>
  </si>
  <si>
    <t>SI02</t>
  </si>
  <si>
    <t>SIF4</t>
  </si>
  <si>
    <t>SIF5</t>
  </si>
  <si>
    <t>SI03</t>
  </si>
  <si>
    <t>SIF6</t>
  </si>
  <si>
    <t>SI04</t>
  </si>
  <si>
    <t>SI05</t>
  </si>
  <si>
    <t>SI06</t>
  </si>
  <si>
    <t>SIF7</t>
  </si>
  <si>
    <t>SI07</t>
  </si>
  <si>
    <t>SI08</t>
  </si>
  <si>
    <t>SI09</t>
  </si>
  <si>
    <t>SIF8</t>
  </si>
  <si>
    <t>SI11</t>
  </si>
  <si>
    <t>SI12</t>
  </si>
  <si>
    <t>SI13</t>
  </si>
  <si>
    <t>SI14</t>
  </si>
  <si>
    <t>SIF9</t>
  </si>
  <si>
    <t>SIO1</t>
  </si>
  <si>
    <t>SI15</t>
  </si>
  <si>
    <t>SI16</t>
  </si>
  <si>
    <t>SI17</t>
  </si>
  <si>
    <t>SIG1</t>
  </si>
  <si>
    <t>SI19</t>
  </si>
  <si>
    <t>SIG2</t>
  </si>
  <si>
    <t>SI20</t>
  </si>
  <si>
    <t>SIG3</t>
  </si>
  <si>
    <t>SIG4</t>
  </si>
  <si>
    <t>SIG5</t>
  </si>
  <si>
    <t>SIG6</t>
  </si>
  <si>
    <t>SI22</t>
  </si>
  <si>
    <t>SIG7</t>
  </si>
  <si>
    <t>SI24</t>
  </si>
  <si>
    <t>SI25</t>
  </si>
  <si>
    <t>SI26</t>
  </si>
  <si>
    <t>SI27</t>
  </si>
  <si>
    <t>SI28</t>
  </si>
  <si>
    <t>SIO2</t>
  </si>
  <si>
    <t>SI29</t>
  </si>
  <si>
    <t>SI30</t>
  </si>
  <si>
    <t>SI31</t>
  </si>
  <si>
    <t>SIG8</t>
  </si>
  <si>
    <t>SI32</t>
  </si>
  <si>
    <t>SIG9</t>
  </si>
  <si>
    <t>SIH1</t>
  </si>
  <si>
    <t>SIH2</t>
  </si>
  <si>
    <t>SIH3</t>
  </si>
  <si>
    <t>SI34</t>
  </si>
  <si>
    <t>SI35</t>
  </si>
  <si>
    <t>SI36</t>
  </si>
  <si>
    <t>SI37</t>
  </si>
  <si>
    <t>SI38</t>
  </si>
  <si>
    <t>SI39</t>
  </si>
  <si>
    <t>SI40</t>
  </si>
  <si>
    <t>SIH4</t>
  </si>
  <si>
    <t>SIH5</t>
  </si>
  <si>
    <t>SI42</t>
  </si>
  <si>
    <t>SIH6</t>
  </si>
  <si>
    <t>SI44</t>
  </si>
  <si>
    <t>SI45</t>
  </si>
  <si>
    <t>SI46</t>
  </si>
  <si>
    <t>SI47</t>
  </si>
  <si>
    <t>SIH7</t>
  </si>
  <si>
    <t>SI49</t>
  </si>
  <si>
    <t>SIH8</t>
  </si>
  <si>
    <t>SI50</t>
  </si>
  <si>
    <t>SIO3</t>
  </si>
  <si>
    <t>SIH9</t>
  </si>
  <si>
    <t>SI51</t>
  </si>
  <si>
    <t>SI52</t>
  </si>
  <si>
    <t>SI53</t>
  </si>
  <si>
    <t>SII1</t>
  </si>
  <si>
    <t>SI54</t>
  </si>
  <si>
    <t>SI55</t>
  </si>
  <si>
    <t>SII2</t>
  </si>
  <si>
    <t>SI57</t>
  </si>
  <si>
    <t>SII3</t>
  </si>
  <si>
    <t>SII4</t>
  </si>
  <si>
    <t>SII5</t>
  </si>
  <si>
    <t>SI61</t>
  </si>
  <si>
    <t>SI62</t>
  </si>
  <si>
    <t>SII6</t>
  </si>
  <si>
    <t>SI64</t>
  </si>
  <si>
    <t>SIO4</t>
  </si>
  <si>
    <t>SII7</t>
  </si>
  <si>
    <t>SI66</t>
  </si>
  <si>
    <t>SII8</t>
  </si>
  <si>
    <t>SII9</t>
  </si>
  <si>
    <t>SI68</t>
  </si>
  <si>
    <t>SIJ1</t>
  </si>
  <si>
    <t>SIO5</t>
  </si>
  <si>
    <t>SIJ2</t>
  </si>
  <si>
    <t>SIJ3</t>
  </si>
  <si>
    <t>SI71</t>
  </si>
  <si>
    <t>SI72</t>
  </si>
  <si>
    <t>SI73</t>
  </si>
  <si>
    <t>SI74</t>
  </si>
  <si>
    <t>SIJ4</t>
  </si>
  <si>
    <t>SIJ5</t>
  </si>
  <si>
    <t>SIO6</t>
  </si>
  <si>
    <t>SIJ6</t>
  </si>
  <si>
    <t>SI76</t>
  </si>
  <si>
    <t>SIO7</t>
  </si>
  <si>
    <t>SI77</t>
  </si>
  <si>
    <t>SI78</t>
  </si>
  <si>
    <t>SI79</t>
  </si>
  <si>
    <t>SI80</t>
  </si>
  <si>
    <t>SI81</t>
  </si>
  <si>
    <t>SI82</t>
  </si>
  <si>
    <t>SI83</t>
  </si>
  <si>
    <t>SI84</t>
  </si>
  <si>
    <t>SIJ7</t>
  </si>
  <si>
    <t>SI86</t>
  </si>
  <si>
    <t>SIJ8</t>
  </si>
  <si>
    <t>SI87</t>
  </si>
  <si>
    <t>SI88</t>
  </si>
  <si>
    <t>SI89</t>
  </si>
  <si>
    <t>SIJ9</t>
  </si>
  <si>
    <t>SI91</t>
  </si>
  <si>
    <t>SI92</t>
  </si>
  <si>
    <t>SIK1</t>
  </si>
  <si>
    <t>SIK2</t>
  </si>
  <si>
    <t>SIO8</t>
  </si>
  <si>
    <t>SIK3</t>
  </si>
  <si>
    <t>SI94</t>
  </si>
  <si>
    <t>SIK4</t>
  </si>
  <si>
    <t>SIK5</t>
  </si>
  <si>
    <t>SIK6</t>
  </si>
  <si>
    <t>SIK7</t>
  </si>
  <si>
    <t>SI97</t>
  </si>
  <si>
    <t>SI98</t>
  </si>
  <si>
    <t>SI99</t>
  </si>
  <si>
    <t>SIA1</t>
  </si>
  <si>
    <t>SIA2</t>
  </si>
  <si>
    <t>SIA3</t>
  </si>
  <si>
    <t>SIK8</t>
  </si>
  <si>
    <t>SIK9</t>
  </si>
  <si>
    <t>SIO9</t>
  </si>
  <si>
    <t>SIP1</t>
  </si>
  <si>
    <t>SIL1</t>
  </si>
  <si>
    <t>SIL2</t>
  </si>
  <si>
    <t>SIA7</t>
  </si>
  <si>
    <t>SIA6</t>
  </si>
  <si>
    <t>SIA8</t>
  </si>
  <si>
    <t>SIL3</t>
  </si>
  <si>
    <t>SIL4</t>
  </si>
  <si>
    <t>SIL5</t>
  </si>
  <si>
    <t>SIB1</t>
  </si>
  <si>
    <t>SIL6</t>
  </si>
  <si>
    <t>SIB2</t>
  </si>
  <si>
    <t>SIB3</t>
  </si>
  <si>
    <t>SIB4</t>
  </si>
  <si>
    <t>SIL7</t>
  </si>
  <si>
    <t>SIP2</t>
  </si>
  <si>
    <t>SIB6</t>
  </si>
  <si>
    <t>SIB7</t>
  </si>
  <si>
    <t>SIB8</t>
  </si>
  <si>
    <t>SIB9</t>
  </si>
  <si>
    <t>SIC1</t>
  </si>
  <si>
    <t>SIC2</t>
  </si>
  <si>
    <t>SIL8</t>
  </si>
  <si>
    <t>SIC4</t>
  </si>
  <si>
    <t>SIC5</t>
  </si>
  <si>
    <t>SIP3</t>
  </si>
  <si>
    <t>SIC6</t>
  </si>
  <si>
    <t>SIL9</t>
  </si>
  <si>
    <t>SIM1</t>
  </si>
  <si>
    <t>SIM2</t>
  </si>
  <si>
    <t>SIC7</t>
  </si>
  <si>
    <t>SIP4</t>
  </si>
  <si>
    <t>SIC8</t>
  </si>
  <si>
    <t>SIC9</t>
  </si>
  <si>
    <t>SIP5</t>
  </si>
  <si>
    <t>SIM3</t>
  </si>
  <si>
    <t>SIP6</t>
  </si>
  <si>
    <t>SIM4</t>
  </si>
  <si>
    <t>SID1</t>
  </si>
  <si>
    <t>SIP7</t>
  </si>
  <si>
    <t>SIP8</t>
  </si>
  <si>
    <t>SIM5</t>
  </si>
  <si>
    <t>SIM6</t>
  </si>
  <si>
    <t>SID2</t>
  </si>
  <si>
    <t>SID3</t>
  </si>
  <si>
    <t>SID4</t>
  </si>
  <si>
    <t>SIM7</t>
  </si>
  <si>
    <t>SID5</t>
  </si>
  <si>
    <t>SIM8</t>
  </si>
  <si>
    <t>SID6</t>
  </si>
  <si>
    <t>SID7</t>
  </si>
  <si>
    <t>SIM9</t>
  </si>
  <si>
    <t>SID8</t>
  </si>
  <si>
    <t>SIN1</t>
  </si>
  <si>
    <t>SIN2</t>
  </si>
  <si>
    <t>SIE1</t>
  </si>
  <si>
    <t>SIE2</t>
  </si>
  <si>
    <t>SIE3</t>
  </si>
  <si>
    <t>SIN3</t>
  </si>
  <si>
    <t>SIN4</t>
  </si>
  <si>
    <t>SIE5</t>
  </si>
  <si>
    <t>SIE6</t>
  </si>
  <si>
    <t>SIE7</t>
  </si>
  <si>
    <t>SIN5</t>
  </si>
  <si>
    <t>SIE9</t>
  </si>
  <si>
    <t>SIF1</t>
  </si>
  <si>
    <t>SIN6</t>
  </si>
  <si>
    <t>SIF2</t>
  </si>
  <si>
    <t>SIN7</t>
  </si>
  <si>
    <t>SIF3</t>
  </si>
  <si>
    <t>SIN8</t>
  </si>
  <si>
    <t>BP10</t>
  </si>
  <si>
    <t>BP12</t>
  </si>
  <si>
    <t>BP06</t>
  </si>
  <si>
    <t>BP14</t>
  </si>
  <si>
    <t>BP07</t>
  </si>
  <si>
    <t>BP08</t>
  </si>
  <si>
    <t>BP03</t>
  </si>
  <si>
    <t>BP13</t>
  </si>
  <si>
    <t>BP09</t>
  </si>
  <si>
    <t>BP11</t>
  </si>
  <si>
    <t>SO21</t>
  </si>
  <si>
    <t>SO01</t>
  </si>
  <si>
    <t>SO02</t>
  </si>
  <si>
    <t>SO03</t>
  </si>
  <si>
    <t>SO04</t>
  </si>
  <si>
    <t>SO05</t>
  </si>
  <si>
    <t>SO06</t>
  </si>
  <si>
    <t>SO07</t>
  </si>
  <si>
    <t>SO08</t>
  </si>
  <si>
    <t>SO09</t>
  </si>
  <si>
    <t>SO10</t>
  </si>
  <si>
    <t>SO18</t>
  </si>
  <si>
    <t>SO12</t>
  </si>
  <si>
    <t>SO13</t>
  </si>
  <si>
    <t>SO14</t>
  </si>
  <si>
    <t>SO22</t>
  </si>
  <si>
    <t>SO19</t>
  </si>
  <si>
    <t>SO20</t>
  </si>
  <si>
    <t>SF05</t>
  </si>
  <si>
    <t>SF03</t>
  </si>
  <si>
    <t>SF06</t>
  </si>
  <si>
    <t>SF02</t>
  </si>
  <si>
    <t>SF09</t>
  </si>
  <si>
    <t>SF07</t>
  </si>
  <si>
    <t>SF08</t>
  </si>
  <si>
    <t>SF10</t>
  </si>
  <si>
    <t>SF11</t>
  </si>
  <si>
    <t>OD01</t>
  </si>
  <si>
    <t>OD02</t>
  </si>
  <si>
    <t>OD03</t>
  </si>
  <si>
    <t>OD04</t>
  </si>
  <si>
    <t>OD05</t>
  </si>
  <si>
    <t>OD06</t>
  </si>
  <si>
    <t>OD07</t>
  </si>
  <si>
    <t>OD08</t>
  </si>
  <si>
    <t>OD09</t>
  </si>
  <si>
    <t>OD10</t>
  </si>
  <si>
    <t>SP51</t>
  </si>
  <si>
    <t>SP52</t>
  </si>
  <si>
    <t>SP34</t>
  </si>
  <si>
    <t>SP07</t>
  </si>
  <si>
    <t>SP59</t>
  </si>
  <si>
    <t>SP53</t>
  </si>
  <si>
    <t>SP39</t>
  </si>
  <si>
    <t>SP54</t>
  </si>
  <si>
    <t>SP55</t>
  </si>
  <si>
    <t>SP56</t>
  </si>
  <si>
    <t>SP61</t>
  </si>
  <si>
    <t>SP57</t>
  </si>
  <si>
    <t>SP58</t>
  </si>
  <si>
    <t>SP27</t>
  </si>
  <si>
    <t>SP29</t>
  </si>
  <si>
    <t>SP62</t>
  </si>
  <si>
    <t>SP31</t>
  </si>
  <si>
    <t>SP32</t>
  </si>
  <si>
    <t>SP60</t>
  </si>
  <si>
    <t>CE29</t>
  </si>
  <si>
    <t>CE37</t>
  </si>
  <si>
    <t>CE30</t>
  </si>
  <si>
    <t>CE38</t>
  </si>
  <si>
    <t>CE32</t>
  </si>
  <si>
    <t>CE33</t>
  </si>
  <si>
    <t>CE34</t>
  </si>
  <si>
    <t>CE35</t>
  </si>
  <si>
    <t>CE36</t>
  </si>
  <si>
    <t>SU42</t>
  </si>
  <si>
    <t>SU61</t>
  </si>
  <si>
    <t>SU60</t>
  </si>
  <si>
    <t>SU39</t>
  </si>
  <si>
    <t>SU38</t>
  </si>
  <si>
    <t>SU52</t>
  </si>
  <si>
    <t>SU29</t>
  </si>
  <si>
    <t>SU55</t>
  </si>
  <si>
    <t>SU43</t>
  </si>
  <si>
    <t>SU56</t>
  </si>
  <si>
    <t>SU36</t>
  </si>
  <si>
    <t>SU53</t>
  </si>
  <si>
    <t>SU58</t>
  </si>
  <si>
    <t>SU49</t>
  </si>
  <si>
    <t>SU50</t>
  </si>
  <si>
    <t>SU62</t>
  </si>
  <si>
    <t>SU47</t>
  </si>
  <si>
    <t>SU41</t>
  </si>
  <si>
    <t>NS10</t>
  </si>
  <si>
    <t>NS11</t>
  </si>
  <si>
    <t>NS12</t>
  </si>
  <si>
    <t>NS13</t>
  </si>
  <si>
    <t>NS14</t>
  </si>
  <si>
    <t>NS15</t>
  </si>
  <si>
    <t>NS16</t>
  </si>
  <si>
    <t>NS17</t>
  </si>
  <si>
    <t>NS18</t>
  </si>
  <si>
    <t>NS19</t>
  </si>
  <si>
    <t>SW02</t>
  </si>
  <si>
    <t>SW10</t>
  </si>
  <si>
    <t>SW03</t>
  </si>
  <si>
    <t>SW05</t>
  </si>
  <si>
    <t>SW06</t>
  </si>
  <si>
    <t>SW07</t>
  </si>
  <si>
    <t>SW08</t>
  </si>
  <si>
    <t>SW09</t>
  </si>
  <si>
    <t>SW12</t>
  </si>
  <si>
    <t>SW14</t>
  </si>
  <si>
    <t>SW15</t>
  </si>
  <si>
    <t>SW16</t>
  </si>
  <si>
    <t>SW27</t>
  </si>
  <si>
    <t>SW18</t>
  </si>
  <si>
    <t>SW26</t>
  </si>
  <si>
    <t>SW21</t>
  </si>
  <si>
    <t>SW22</t>
  </si>
  <si>
    <t>SW23</t>
  </si>
  <si>
    <t>SW24</t>
  </si>
  <si>
    <t>SW25</t>
  </si>
  <si>
    <t>SW28</t>
  </si>
  <si>
    <t>SZ01</t>
  </si>
  <si>
    <t>SZ02</t>
  </si>
  <si>
    <t>SZ10</t>
  </si>
  <si>
    <t>SZ03</t>
  </si>
  <si>
    <t>SZ04</t>
  </si>
  <si>
    <t>SZ05</t>
  </si>
  <si>
    <t>SZ06</t>
  </si>
  <si>
    <t>SZ07</t>
  </si>
  <si>
    <t>SZ08</t>
  </si>
  <si>
    <t>SZ09</t>
  </si>
  <si>
    <t>SZ26</t>
  </si>
  <si>
    <t>SZ11</t>
  </si>
  <si>
    <t>SZ12</t>
  </si>
  <si>
    <t>SZ13</t>
  </si>
  <si>
    <t>SZ14</t>
  </si>
  <si>
    <t>SZ15</t>
  </si>
  <si>
    <t>SZ16</t>
  </si>
  <si>
    <t>SZ17</t>
  </si>
  <si>
    <t>SZ18</t>
  </si>
  <si>
    <t>SZ19</t>
  </si>
  <si>
    <t>SZ20</t>
  </si>
  <si>
    <t>SZ21</t>
  </si>
  <si>
    <t>SZ22</t>
  </si>
  <si>
    <t>SZ23</t>
  </si>
  <si>
    <t>SZ24</t>
  </si>
  <si>
    <t>SZ25</t>
  </si>
  <si>
    <t>SY01</t>
  </si>
  <si>
    <t>SY02</t>
  </si>
  <si>
    <t>SY03</t>
  </si>
  <si>
    <t>SY04</t>
  </si>
  <si>
    <t>SY05</t>
  </si>
  <si>
    <t>SY06</t>
  </si>
  <si>
    <t>SY07</t>
  </si>
  <si>
    <t>SY13</t>
  </si>
  <si>
    <t>SY09</t>
  </si>
  <si>
    <t>SY10</t>
  </si>
  <si>
    <t>SY11</t>
  </si>
  <si>
    <t>SY12</t>
  </si>
  <si>
    <t>SY08</t>
  </si>
  <si>
    <t>SY14</t>
  </si>
  <si>
    <t>TW05</t>
  </si>
  <si>
    <t>TW06</t>
  </si>
  <si>
    <t>TW07</t>
  </si>
  <si>
    <t>TW08</t>
  </si>
  <si>
    <t>TW09</t>
  </si>
  <si>
    <t>TW10</t>
  </si>
  <si>
    <t>TW02</t>
  </si>
  <si>
    <t>TW12</t>
  </si>
  <si>
    <t>TW13</t>
  </si>
  <si>
    <t>TW14</t>
  </si>
  <si>
    <t>TW15</t>
  </si>
  <si>
    <t>TW16</t>
  </si>
  <si>
    <t>TW23</t>
  </si>
  <si>
    <t>TW17</t>
  </si>
  <si>
    <t>TW18</t>
  </si>
  <si>
    <t>TW19</t>
  </si>
  <si>
    <t>TW21</t>
  </si>
  <si>
    <t>TW03</t>
  </si>
  <si>
    <t>TW24</t>
  </si>
  <si>
    <t>TW25</t>
  </si>
  <si>
    <t>TW26</t>
  </si>
  <si>
    <t>TW27</t>
  </si>
  <si>
    <t>TI04</t>
  </si>
  <si>
    <t>TI02</t>
  </si>
  <si>
    <t>TI01</t>
  </si>
  <si>
    <t>TI05</t>
  </si>
  <si>
    <t>TI03</t>
  </si>
  <si>
    <t>TZ26</t>
  </si>
  <si>
    <t>TZ02</t>
  </si>
  <si>
    <t>TZ23</t>
  </si>
  <si>
    <t>TZ03</t>
  </si>
  <si>
    <t>TZ28</t>
  </si>
  <si>
    <t>TZ04</t>
  </si>
  <si>
    <t>TZ19</t>
  </si>
  <si>
    <t>TZ29</t>
  </si>
  <si>
    <t>TZ05</t>
  </si>
  <si>
    <t>TZ06</t>
  </si>
  <si>
    <t>TZ07</t>
  </si>
  <si>
    <t>TZ27</t>
  </si>
  <si>
    <t>TZ08</t>
  </si>
  <si>
    <t>TZ09</t>
  </si>
  <si>
    <t>TZ10</t>
  </si>
  <si>
    <t>TZ11</t>
  </si>
  <si>
    <t>TZ12</t>
  </si>
  <si>
    <t>TZ30</t>
  </si>
  <si>
    <t>TZ13</t>
  </si>
  <si>
    <t>TZ20</t>
  </si>
  <si>
    <t>TZ24</t>
  </si>
  <si>
    <t>TZ14</t>
  </si>
  <si>
    <t>TZ15</t>
  </si>
  <si>
    <t>TZ31</t>
  </si>
  <si>
    <t>TZ16</t>
  </si>
  <si>
    <t>TZ32</t>
  </si>
  <si>
    <t>TZ17</t>
  </si>
  <si>
    <t>TZ18</t>
  </si>
  <si>
    <t>TZ21</t>
  </si>
  <si>
    <t>TZ22</t>
  </si>
  <si>
    <t>TZ25</t>
  </si>
  <si>
    <t>TH77</t>
  </si>
  <si>
    <t>TH35</t>
  </si>
  <si>
    <t>TH81</t>
  </si>
  <si>
    <t>TH28</t>
  </si>
  <si>
    <t>TH44</t>
  </si>
  <si>
    <t>TH32</t>
  </si>
  <si>
    <t>TH26</t>
  </si>
  <si>
    <t>TH48</t>
  </si>
  <si>
    <t>TH02</t>
  </si>
  <si>
    <t>TH03</t>
  </si>
  <si>
    <t>TH46</t>
  </si>
  <si>
    <t>TH58</t>
  </si>
  <si>
    <t>TH23</t>
  </si>
  <si>
    <t>TH11</t>
  </si>
  <si>
    <t>TH50</t>
  </si>
  <si>
    <t>TH22</t>
  </si>
  <si>
    <t>TH63</t>
  </si>
  <si>
    <t>TH40</t>
  </si>
  <si>
    <t>TH06</t>
  </si>
  <si>
    <t>TH05</t>
  </si>
  <si>
    <t>TH18</t>
  </si>
  <si>
    <t>TH34</t>
  </si>
  <si>
    <t>TH01</t>
  </si>
  <si>
    <t>TH24</t>
  </si>
  <si>
    <t>TH78</t>
  </si>
  <si>
    <t>TH43</t>
  </si>
  <si>
    <t>TH53</t>
  </si>
  <si>
    <t>TH73</t>
  </si>
  <si>
    <t>TH27</t>
  </si>
  <si>
    <t>TH16</t>
  </si>
  <si>
    <t>TH64</t>
  </si>
  <si>
    <t>TH04</t>
  </si>
  <si>
    <t>TH31</t>
  </si>
  <si>
    <t>TH79</t>
  </si>
  <si>
    <t>TH17</t>
  </si>
  <si>
    <t>TH38</t>
  </si>
  <si>
    <t>TH39</t>
  </si>
  <si>
    <t>TH69</t>
  </si>
  <si>
    <t>TH61</t>
  </si>
  <si>
    <t>TH66</t>
  </si>
  <si>
    <t>TH41</t>
  </si>
  <si>
    <t>TH14</t>
  </si>
  <si>
    <t>TH56</t>
  </si>
  <si>
    <t>TH13</t>
  </si>
  <si>
    <t>TH12</t>
  </si>
  <si>
    <t>TH07</t>
  </si>
  <si>
    <t>TH36</t>
  </si>
  <si>
    <t>TH62</t>
  </si>
  <si>
    <t>TH74</t>
  </si>
  <si>
    <t>TH57</t>
  </si>
  <si>
    <t>TH59</t>
  </si>
  <si>
    <t>TH52</t>
  </si>
  <si>
    <t>TH47</t>
  </si>
  <si>
    <t>TH25</t>
  </si>
  <si>
    <t>TH80</t>
  </si>
  <si>
    <t>TH20</t>
  </si>
  <si>
    <t>TH42</t>
  </si>
  <si>
    <t>TH55</t>
  </si>
  <si>
    <t>TH54</t>
  </si>
  <si>
    <t>TH37</t>
  </si>
  <si>
    <t>TH67</t>
  </si>
  <si>
    <t>TH33</t>
  </si>
  <si>
    <t>TH30</t>
  </si>
  <si>
    <t>TH68</t>
  </si>
  <si>
    <t>TH09</t>
  </si>
  <si>
    <t>TH51</t>
  </si>
  <si>
    <t>TH60</t>
  </si>
  <si>
    <t>TH29</t>
  </si>
  <si>
    <t>TH08</t>
  </si>
  <si>
    <t>TH65</t>
  </si>
  <si>
    <t>TH49</t>
  </si>
  <si>
    <t>TH75</t>
  </si>
  <si>
    <t>TH76</t>
  </si>
  <si>
    <t>TH15</t>
  </si>
  <si>
    <t>TH10</t>
  </si>
  <si>
    <t>TH70</t>
  </si>
  <si>
    <t>TH72</t>
  </si>
  <si>
    <t>TT01</t>
  </si>
  <si>
    <t>TT02</t>
  </si>
  <si>
    <t>TT03</t>
  </si>
  <si>
    <t>TT04</t>
  </si>
  <si>
    <t>TT06</t>
  </si>
  <si>
    <t>TT07</t>
  </si>
  <si>
    <t>TT05</t>
  </si>
  <si>
    <t>TT08</t>
  </si>
  <si>
    <t>TT09</t>
  </si>
  <si>
    <t>TT10</t>
  </si>
  <si>
    <t>TT11</t>
  </si>
  <si>
    <t>TT12</t>
  </si>
  <si>
    <t>TT13</t>
  </si>
  <si>
    <t>TO22</t>
  </si>
  <si>
    <t>TO23</t>
  </si>
  <si>
    <t>TO24</t>
  </si>
  <si>
    <t>TO25</t>
  </si>
  <si>
    <t>TO26</t>
  </si>
  <si>
    <t>TN04</t>
  </si>
  <si>
    <t>TN01</t>
  </si>
  <si>
    <t>TN05</t>
  </si>
  <si>
    <t>TN02</t>
  </si>
  <si>
    <t>TN03</t>
  </si>
  <si>
    <t>TD01</t>
  </si>
  <si>
    <t>TD13</t>
  </si>
  <si>
    <t>TD14</t>
  </si>
  <si>
    <t>TD15</t>
  </si>
  <si>
    <t>TD16</t>
  </si>
  <si>
    <t>TD17</t>
  </si>
  <si>
    <t>TD18</t>
  </si>
  <si>
    <t>TD05</t>
  </si>
  <si>
    <t>TD19</t>
  </si>
  <si>
    <t>TD10</t>
  </si>
  <si>
    <t>TD21</t>
  </si>
  <si>
    <t>TD20</t>
  </si>
  <si>
    <t>TD22</t>
  </si>
  <si>
    <t>TD11</t>
  </si>
  <si>
    <t>TD23</t>
  </si>
  <si>
    <t>TS17</t>
  </si>
  <si>
    <t>TS27</t>
  </si>
  <si>
    <t>TS18</t>
  </si>
  <si>
    <t>TS29</t>
  </si>
  <si>
    <t>TS30</t>
  </si>
  <si>
    <t>TS06</t>
  </si>
  <si>
    <t>TS03</t>
  </si>
  <si>
    <t>TS02</t>
  </si>
  <si>
    <t>TS31</t>
  </si>
  <si>
    <t>TS14</t>
  </si>
  <si>
    <t>TS38</t>
  </si>
  <si>
    <t>TS15</t>
  </si>
  <si>
    <t>TS39</t>
  </si>
  <si>
    <t>TS28</t>
  </si>
  <si>
    <t>TS16</t>
  </si>
  <si>
    <t>TS19</t>
  </si>
  <si>
    <t>TS32</t>
  </si>
  <si>
    <t>TS33</t>
  </si>
  <si>
    <t>TS22</t>
  </si>
  <si>
    <t>TS23</t>
  </si>
  <si>
    <t>TS34</t>
  </si>
  <si>
    <t>TS35</t>
  </si>
  <si>
    <t>TS36</t>
  </si>
  <si>
    <t>TS37</t>
  </si>
  <si>
    <t>TU81</t>
  </si>
  <si>
    <t>TU02</t>
  </si>
  <si>
    <t>TU03</t>
  </si>
  <si>
    <t>TU04</t>
  </si>
  <si>
    <t>TU75</t>
  </si>
  <si>
    <t>TU05</t>
  </si>
  <si>
    <t>TU68</t>
  </si>
  <si>
    <t>TU07</t>
  </si>
  <si>
    <t>TU86</t>
  </si>
  <si>
    <t>TU08</t>
  </si>
  <si>
    <t>TU09</t>
  </si>
  <si>
    <t>TU10</t>
  </si>
  <si>
    <t>TU87</t>
  </si>
  <si>
    <t>TU76</t>
  </si>
  <si>
    <t>TU77</t>
  </si>
  <si>
    <t>TU11</t>
  </si>
  <si>
    <t>TU12</t>
  </si>
  <si>
    <t>TU13</t>
  </si>
  <si>
    <t>TU14</t>
  </si>
  <si>
    <t>TU15</t>
  </si>
  <si>
    <t>TU16</t>
  </si>
  <si>
    <t>TU17</t>
  </si>
  <si>
    <t>TU82</t>
  </si>
  <si>
    <t>TU19</t>
  </si>
  <si>
    <t>TU20</t>
  </si>
  <si>
    <t>TU21</t>
  </si>
  <si>
    <t>TU93</t>
  </si>
  <si>
    <t>TU22</t>
  </si>
  <si>
    <t>TU23</t>
  </si>
  <si>
    <t>TU24</t>
  </si>
  <si>
    <t>TU25</t>
  </si>
  <si>
    <t>TU26</t>
  </si>
  <si>
    <t>TU83</t>
  </si>
  <si>
    <t>TU28</t>
  </si>
  <si>
    <t>TU69</t>
  </si>
  <si>
    <t>TU70</t>
  </si>
  <si>
    <t>TU31</t>
  </si>
  <si>
    <t>TU88</t>
  </si>
  <si>
    <t>TU33</t>
  </si>
  <si>
    <t>TU34</t>
  </si>
  <si>
    <t>TU35</t>
  </si>
  <si>
    <t>TU46</t>
  </si>
  <si>
    <t>TU89</t>
  </si>
  <si>
    <t>TU78</t>
  </si>
  <si>
    <t>TU84</t>
  </si>
  <si>
    <t>TU37</t>
  </si>
  <si>
    <t>TU38</t>
  </si>
  <si>
    <t>TU90</t>
  </si>
  <si>
    <t>TU79</t>
  </si>
  <si>
    <t>TU39</t>
  </si>
  <si>
    <t>TU40</t>
  </si>
  <si>
    <t>TU41</t>
  </si>
  <si>
    <t>TU71</t>
  </si>
  <si>
    <t>TU43</t>
  </si>
  <si>
    <t>TU44</t>
  </si>
  <si>
    <t>TU45</t>
  </si>
  <si>
    <t>TU72</t>
  </si>
  <si>
    <t>TU32</t>
  </si>
  <si>
    <t>TU48</t>
  </si>
  <si>
    <t>TU49</t>
  </si>
  <si>
    <t>TU50</t>
  </si>
  <si>
    <t>TU73</t>
  </si>
  <si>
    <t>TU52</t>
  </si>
  <si>
    <t>TU91</t>
  </si>
  <si>
    <t>TU53</t>
  </si>
  <si>
    <t>TU54</t>
  </si>
  <si>
    <t>TU55</t>
  </si>
  <si>
    <t>TU63</t>
  </si>
  <si>
    <t>TU74</t>
  </si>
  <si>
    <t>TU57</t>
  </si>
  <si>
    <t>TU80</t>
  </si>
  <si>
    <t>TU58</t>
  </si>
  <si>
    <t>TU59</t>
  </si>
  <si>
    <t>TU60</t>
  </si>
  <si>
    <t>TU61</t>
  </si>
  <si>
    <t>TU62</t>
  </si>
  <si>
    <t>TU64</t>
  </si>
  <si>
    <t>TU65</t>
  </si>
  <si>
    <t>TU92</t>
  </si>
  <si>
    <t>TU66</t>
  </si>
  <si>
    <t>TU85</t>
  </si>
  <si>
    <t>TX01</t>
  </si>
  <si>
    <t>TX06</t>
  </si>
  <si>
    <t>TX02</t>
  </si>
  <si>
    <t>TX03</t>
  </si>
  <si>
    <t>TX04</t>
  </si>
  <si>
    <t>TX05</t>
  </si>
  <si>
    <t>TV01</t>
  </si>
  <si>
    <t>TV02</t>
  </si>
  <si>
    <t>TV03</t>
  </si>
  <si>
    <t>TV04</t>
  </si>
  <si>
    <t>TV05</t>
  </si>
  <si>
    <t>TV06</t>
  </si>
  <si>
    <t>TV07</t>
  </si>
  <si>
    <t>TV08</t>
  </si>
  <si>
    <t>UGE7</t>
  </si>
  <si>
    <t>UGE8</t>
  </si>
  <si>
    <t>UGF1</t>
  </si>
  <si>
    <t>UGF2</t>
  </si>
  <si>
    <t>UGF4</t>
  </si>
  <si>
    <t>UG36</t>
  </si>
  <si>
    <t>UGF5</t>
  </si>
  <si>
    <t>UG37</t>
  </si>
  <si>
    <t>UG83</t>
  </si>
  <si>
    <t>UG42</t>
  </si>
  <si>
    <t>UGG1</t>
  </si>
  <si>
    <t>UGI3</t>
  </si>
  <si>
    <t>UGA9</t>
  </si>
  <si>
    <t>UGG5</t>
  </si>
  <si>
    <t>UGD5</t>
  </si>
  <si>
    <t>UG71</t>
  </si>
  <si>
    <t>UGD8</t>
  </si>
  <si>
    <t>UG89</t>
  </si>
  <si>
    <t>UGB4</t>
  </si>
  <si>
    <t>UG90</t>
  </si>
  <si>
    <t>UGD9</t>
  </si>
  <si>
    <t>UG73</t>
  </si>
  <si>
    <t>UG61</t>
  </si>
  <si>
    <t>UG74</t>
  </si>
  <si>
    <t>UG96</t>
  </si>
  <si>
    <t>UGB8</t>
  </si>
  <si>
    <t>UGC1</t>
  </si>
  <si>
    <t>UGC2</t>
  </si>
  <si>
    <t>UG66</t>
  </si>
  <si>
    <t>UGC3</t>
  </si>
  <si>
    <t>UGC4</t>
  </si>
  <si>
    <t>UGE9</t>
  </si>
  <si>
    <t>UG67</t>
  </si>
  <si>
    <t>UGC6</t>
  </si>
  <si>
    <t>UGH9</t>
  </si>
  <si>
    <t>UGF3</t>
  </si>
  <si>
    <t>UGA3</t>
  </si>
  <si>
    <t>UG33</t>
  </si>
  <si>
    <t>UG80</t>
  </si>
  <si>
    <t>UGD2</t>
  </si>
  <si>
    <t>UGA4</t>
  </si>
  <si>
    <t>UGA5</t>
  </si>
  <si>
    <t>UGA6</t>
  </si>
  <si>
    <t>UGF6</t>
  </si>
  <si>
    <t>UG46</t>
  </si>
  <si>
    <t>UGF9</t>
  </si>
  <si>
    <t>UGG4</t>
  </si>
  <si>
    <t>UGD6</t>
  </si>
  <si>
    <t>UG86</t>
  </si>
  <si>
    <t>UGB1</t>
  </si>
  <si>
    <t>UGG7</t>
  </si>
  <si>
    <t>UGI4</t>
  </si>
  <si>
    <t>UGE1</t>
  </si>
  <si>
    <t>UGG9</t>
  </si>
  <si>
    <t>UGB5</t>
  </si>
  <si>
    <t>UGH5</t>
  </si>
  <si>
    <t>UG94</t>
  </si>
  <si>
    <t>UG95</t>
  </si>
  <si>
    <t>UG76</t>
  </si>
  <si>
    <t>UGB6</t>
  </si>
  <si>
    <t>UG98</t>
  </si>
  <si>
    <t>UGE3</t>
  </si>
  <si>
    <t>UGE4</t>
  </si>
  <si>
    <t>UGB7</t>
  </si>
  <si>
    <t>UGE5</t>
  </si>
  <si>
    <t>UGB9</t>
  </si>
  <si>
    <t>UG99</t>
  </si>
  <si>
    <t>UGA1</t>
  </si>
  <si>
    <t>UGC7</t>
  </si>
  <si>
    <t>UGA2</t>
  </si>
  <si>
    <t>UGD1</t>
  </si>
  <si>
    <t>UG84</t>
  </si>
  <si>
    <t>UGD4</t>
  </si>
  <si>
    <t>UGF8</t>
  </si>
  <si>
    <t>UGA7</t>
  </si>
  <si>
    <t>UGG3</t>
  </si>
  <si>
    <t>UGA8</t>
  </si>
  <si>
    <t>UGD7</t>
  </si>
  <si>
    <t>UG88</t>
  </si>
  <si>
    <t>UGB3</t>
  </si>
  <si>
    <t>UG91</t>
  </si>
  <si>
    <t>UGG8</t>
  </si>
  <si>
    <t>UG58</t>
  </si>
  <si>
    <t>UGH2</t>
  </si>
  <si>
    <t>UGI5</t>
  </si>
  <si>
    <t>UGH3</t>
  </si>
  <si>
    <t>UGE2</t>
  </si>
  <si>
    <t>UG92</t>
  </si>
  <si>
    <t>UGI6</t>
  </si>
  <si>
    <t>UG97</t>
  </si>
  <si>
    <t>UGH7</t>
  </si>
  <si>
    <t>UGE6</t>
  </si>
  <si>
    <t>UGC5</t>
  </si>
  <si>
    <t>UG28</t>
  </si>
  <si>
    <t>UGH8</t>
  </si>
  <si>
    <t>UG29</t>
  </si>
  <si>
    <t>UG31</t>
  </si>
  <si>
    <t>UGC8</t>
  </si>
  <si>
    <t>UGC9</t>
  </si>
  <si>
    <t>UG34</t>
  </si>
  <si>
    <t>UG79</t>
  </si>
  <si>
    <t>UGI1</t>
  </si>
  <si>
    <t>UGI2</t>
  </si>
  <si>
    <t>UG81</t>
  </si>
  <si>
    <t>UG82</t>
  </si>
  <si>
    <t>UG40</t>
  </si>
  <si>
    <t>UG41</t>
  </si>
  <si>
    <t>UGD3</t>
  </si>
  <si>
    <t>UGF7</t>
  </si>
  <si>
    <t>UG43</t>
  </si>
  <si>
    <t>UGG2</t>
  </si>
  <si>
    <t>UG85</t>
  </si>
  <si>
    <t>UG50</t>
  </si>
  <si>
    <t>UGB2</t>
  </si>
  <si>
    <t>UGG6</t>
  </si>
  <si>
    <t>UGH1</t>
  </si>
  <si>
    <t>UG59</t>
  </si>
  <si>
    <t>UGI7</t>
  </si>
  <si>
    <t>UGH4</t>
  </si>
  <si>
    <t>UGI8</t>
  </si>
  <si>
    <t>UG93</t>
  </si>
  <si>
    <t>UGH6</t>
  </si>
  <si>
    <t>UP01</t>
  </si>
  <si>
    <t>UP02</t>
  </si>
  <si>
    <t>UP03</t>
  </si>
  <si>
    <t>UP04</t>
  </si>
  <si>
    <t>UP05</t>
  </si>
  <si>
    <t>UP06</t>
  </si>
  <si>
    <t>UP07</t>
  </si>
  <si>
    <t>UP08</t>
  </si>
  <si>
    <t>UP09</t>
  </si>
  <si>
    <t>UP10</t>
  </si>
  <si>
    <t>UP11</t>
  </si>
  <si>
    <t>UP12</t>
  </si>
  <si>
    <t>UP13</t>
  </si>
  <si>
    <t>UP14</t>
  </si>
  <si>
    <t>UP15</t>
  </si>
  <si>
    <t>UP16</t>
  </si>
  <si>
    <t>UP17</t>
  </si>
  <si>
    <t>UP18</t>
  </si>
  <si>
    <t>UP19</t>
  </si>
  <si>
    <t>UP20</t>
  </si>
  <si>
    <t>UP21</t>
  </si>
  <si>
    <t>UP22</t>
  </si>
  <si>
    <t>UP23</t>
  </si>
  <si>
    <t>UP24</t>
  </si>
  <si>
    <t>UP25</t>
  </si>
  <si>
    <t>UP26</t>
  </si>
  <si>
    <t>UP27</t>
  </si>
  <si>
    <t>AE01</t>
  </si>
  <si>
    <t>AE02</t>
  </si>
  <si>
    <t>AE04</t>
  </si>
  <si>
    <t>AE06</t>
  </si>
  <si>
    <t>AE03</t>
  </si>
  <si>
    <t>AE05</t>
  </si>
  <si>
    <t>AE07</t>
  </si>
  <si>
    <t>UKA1</t>
  </si>
  <si>
    <t>UKA2</t>
  </si>
  <si>
    <t>UKA3</t>
  </si>
  <si>
    <t>UKA4</t>
  </si>
  <si>
    <t>UKZ5</t>
  </si>
  <si>
    <t>UKA6</t>
  </si>
  <si>
    <t>UKA7</t>
  </si>
  <si>
    <t>UKA8</t>
  </si>
  <si>
    <t>UKA9</t>
  </si>
  <si>
    <t>UKB1</t>
  </si>
  <si>
    <t>UKB3</t>
  </si>
  <si>
    <t>UKB4</t>
  </si>
  <si>
    <t>UKB5</t>
  </si>
  <si>
    <t>UKB6</t>
  </si>
  <si>
    <t>UKB7</t>
  </si>
  <si>
    <t>UKB8</t>
  </si>
  <si>
    <t>UKB9</t>
  </si>
  <si>
    <t>UKC1</t>
  </si>
  <si>
    <t>UKC2</t>
  </si>
  <si>
    <t>UKC3</t>
  </si>
  <si>
    <t>UKC4</t>
  </si>
  <si>
    <t>UKZ6</t>
  </si>
  <si>
    <t>UKZ7</t>
  </si>
  <si>
    <t>UKZ8</t>
  </si>
  <si>
    <t>UKC6</t>
  </si>
  <si>
    <t>UKC7</t>
  </si>
  <si>
    <t>UKC8</t>
  </si>
  <si>
    <t>UKC9</t>
  </si>
  <si>
    <t>UKD1</t>
  </si>
  <si>
    <t>UKD2</t>
  </si>
  <si>
    <t>UKD3</t>
  </si>
  <si>
    <t>UKD4</t>
  </si>
  <si>
    <t>UKD5</t>
  </si>
  <si>
    <t>UKD6</t>
  </si>
  <si>
    <t>UKD7</t>
  </si>
  <si>
    <t>UKD8</t>
  </si>
  <si>
    <t>UKD9</t>
  </si>
  <si>
    <t>UKE1</t>
  </si>
  <si>
    <t>UKE2</t>
  </si>
  <si>
    <t>UKE3</t>
  </si>
  <si>
    <t>UKE4</t>
  </si>
  <si>
    <t>UKE5</t>
  </si>
  <si>
    <t>UKE6</t>
  </si>
  <si>
    <t>UKE7</t>
  </si>
  <si>
    <t>UKE8</t>
  </si>
  <si>
    <t>UKE9</t>
  </si>
  <si>
    <t>UKF1</t>
  </si>
  <si>
    <t>UKF2</t>
  </si>
  <si>
    <t>UKF3</t>
  </si>
  <si>
    <t>UKF4</t>
  </si>
  <si>
    <t>UKF5</t>
  </si>
  <si>
    <t>UKF6</t>
  </si>
  <si>
    <t>UKF7</t>
  </si>
  <si>
    <t>UKF8</t>
  </si>
  <si>
    <t>UKF9</t>
  </si>
  <si>
    <t>UKG1</t>
  </si>
  <si>
    <t>UKG2</t>
  </si>
  <si>
    <t>UKZ9</t>
  </si>
  <si>
    <t>UKG3</t>
  </si>
  <si>
    <t>UKG4</t>
  </si>
  <si>
    <t>UKG5</t>
  </si>
  <si>
    <t>UKG6</t>
  </si>
  <si>
    <t>UKG7</t>
  </si>
  <si>
    <t>UKG8</t>
  </si>
  <si>
    <t>UKG9</t>
  </si>
  <si>
    <t>UKH1</t>
  </si>
  <si>
    <t>UKH2</t>
  </si>
  <si>
    <t>UKH3</t>
  </si>
  <si>
    <t>UKH4</t>
  </si>
  <si>
    <t>UKH5</t>
  </si>
  <si>
    <t>UKH6</t>
  </si>
  <si>
    <t>UKH7</t>
  </si>
  <si>
    <t>UKH8</t>
  </si>
  <si>
    <t>UKH9</t>
  </si>
  <si>
    <t>UKI1</t>
  </si>
  <si>
    <t>UKI2</t>
  </si>
  <si>
    <t>UKI3</t>
  </si>
  <si>
    <t>UKI4</t>
  </si>
  <si>
    <t>UKI5</t>
  </si>
  <si>
    <t>UKI6</t>
  </si>
  <si>
    <t>UKI7</t>
  </si>
  <si>
    <t>UKI8</t>
  </si>
  <si>
    <t>UKI9</t>
  </si>
  <si>
    <t>UKJ2</t>
  </si>
  <si>
    <t>UKJ3</t>
  </si>
  <si>
    <t>UKJ4</t>
  </si>
  <si>
    <t>UKJ5</t>
  </si>
  <si>
    <t>UKJ6</t>
  </si>
  <si>
    <t>UKJ7</t>
  </si>
  <si>
    <t>UKJ8</t>
  </si>
  <si>
    <t>UKJ9</t>
  </si>
  <si>
    <t>UKK1</t>
  </si>
  <si>
    <t>UKK2</t>
  </si>
  <si>
    <t>UKK3</t>
  </si>
  <si>
    <t>UKK4</t>
  </si>
  <si>
    <t>UKK6</t>
  </si>
  <si>
    <t>UKK7</t>
  </si>
  <si>
    <t>UKK8</t>
  </si>
  <si>
    <t>UKK9</t>
  </si>
  <si>
    <t>UKL1</t>
  </si>
  <si>
    <t>UKL2</t>
  </si>
  <si>
    <t>UKL3</t>
  </si>
  <si>
    <t>UKL4</t>
  </si>
  <si>
    <t>UKL5</t>
  </si>
  <si>
    <t>UKL7</t>
  </si>
  <si>
    <t>UKL8</t>
  </si>
  <si>
    <t>UKL9</t>
  </si>
  <si>
    <t>UKL6</t>
  </si>
  <si>
    <t>UKM1</t>
  </si>
  <si>
    <t>UKM2</t>
  </si>
  <si>
    <t>UKM3</t>
  </si>
  <si>
    <t>UKM4</t>
  </si>
  <si>
    <t>UKM5</t>
  </si>
  <si>
    <t>UKM6</t>
  </si>
  <si>
    <t>UKM7</t>
  </si>
  <si>
    <t>UKM8</t>
  </si>
  <si>
    <t>UKM9</t>
  </si>
  <si>
    <t>UKN1</t>
  </si>
  <si>
    <t>UKN2</t>
  </si>
  <si>
    <t>UKN3</t>
  </si>
  <si>
    <t>UKN4</t>
  </si>
  <si>
    <t>UKN5</t>
  </si>
  <si>
    <t>UKN6</t>
  </si>
  <si>
    <t>UKN7</t>
  </si>
  <si>
    <t>UKN8</t>
  </si>
  <si>
    <t>UKN9</t>
  </si>
  <si>
    <t>UKO1</t>
  </si>
  <si>
    <t>UKO2</t>
  </si>
  <si>
    <t>UKO3</t>
  </si>
  <si>
    <t>UKO4</t>
  </si>
  <si>
    <t>UKO5</t>
  </si>
  <si>
    <t>UKO6</t>
  </si>
  <si>
    <t>UKO7</t>
  </si>
  <si>
    <t>UKO8</t>
  </si>
  <si>
    <t>UKO9</t>
  </si>
  <si>
    <t>UKP1</t>
  </si>
  <si>
    <t>UKP2</t>
  </si>
  <si>
    <t>UKP3</t>
  </si>
  <si>
    <t>UKP4</t>
  </si>
  <si>
    <t>UKP5</t>
  </si>
  <si>
    <t>UKP6</t>
  </si>
  <si>
    <t>UKP7</t>
  </si>
  <si>
    <t>UKP8</t>
  </si>
  <si>
    <t>UKP9</t>
  </si>
  <si>
    <t>UKQ1</t>
  </si>
  <si>
    <t>UKQ2</t>
  </si>
  <si>
    <t>UKQ3</t>
  </si>
  <si>
    <t>UKQ4</t>
  </si>
  <si>
    <t>UKQ5</t>
  </si>
  <si>
    <t>UK1A</t>
  </si>
  <si>
    <t>UK2A</t>
  </si>
  <si>
    <t>UK3A</t>
  </si>
  <si>
    <t>UKR3</t>
  </si>
  <si>
    <t>UK4A</t>
  </si>
  <si>
    <t>UK5A</t>
  </si>
  <si>
    <t>UK6A</t>
  </si>
  <si>
    <t>UK7A</t>
  </si>
  <si>
    <t>UK8A</t>
  </si>
  <si>
    <t>UK9A</t>
  </si>
  <si>
    <t>UK1B</t>
  </si>
  <si>
    <t>UKT5</t>
  </si>
  <si>
    <t>UKT6</t>
  </si>
  <si>
    <t>UKT7</t>
  </si>
  <si>
    <t>UKT8</t>
  </si>
  <si>
    <t>UKU1</t>
  </si>
  <si>
    <t>UKU2</t>
  </si>
  <si>
    <t>UKU3</t>
  </si>
  <si>
    <t>UKU4</t>
  </si>
  <si>
    <t>UKU5</t>
  </si>
  <si>
    <t>UKU6</t>
  </si>
  <si>
    <t>UKU7</t>
  </si>
  <si>
    <t>UKU8</t>
  </si>
  <si>
    <t>UKW8</t>
  </si>
  <si>
    <t>UKU9</t>
  </si>
  <si>
    <t>UKV1</t>
  </si>
  <si>
    <t>UKV2</t>
  </si>
  <si>
    <t>UKV3</t>
  </si>
  <si>
    <t>UKV4</t>
  </si>
  <si>
    <t>UKV5</t>
  </si>
  <si>
    <t>UKV6</t>
  </si>
  <si>
    <t>UKV7</t>
  </si>
  <si>
    <t>UKV8</t>
  </si>
  <si>
    <t>UKV9</t>
  </si>
  <si>
    <t>UKW1</t>
  </si>
  <si>
    <t>UKW2</t>
  </si>
  <si>
    <t>UKT9</t>
  </si>
  <si>
    <t>UKW3</t>
  </si>
  <si>
    <t>UKW4</t>
  </si>
  <si>
    <t>UKW5</t>
  </si>
  <si>
    <t>UKW6</t>
  </si>
  <si>
    <t>UKW7</t>
  </si>
  <si>
    <t>UKW9</t>
  </si>
  <si>
    <t>UKX2</t>
  </si>
  <si>
    <t>UKX3</t>
  </si>
  <si>
    <t>UKX4</t>
  </si>
  <si>
    <t>UKX5</t>
  </si>
  <si>
    <t>UKX7</t>
  </si>
  <si>
    <t>UKX6</t>
  </si>
  <si>
    <t>UKX8</t>
  </si>
  <si>
    <t>UKX9</t>
  </si>
  <si>
    <t>UKY1</t>
  </si>
  <si>
    <t>UKY2</t>
  </si>
  <si>
    <t>UKX1</t>
  </si>
  <si>
    <t>UKY3</t>
  </si>
  <si>
    <t>UKY4</t>
  </si>
  <si>
    <t>UKY5</t>
  </si>
  <si>
    <t>UKY6</t>
  </si>
  <si>
    <t>UKY7</t>
  </si>
  <si>
    <t>UKY8</t>
  </si>
  <si>
    <t>UKY9</t>
  </si>
  <si>
    <t>UKZ1</t>
  </si>
  <si>
    <t>UKZ2</t>
  </si>
  <si>
    <t>UKZ3</t>
  </si>
  <si>
    <t>UKZ4</t>
  </si>
  <si>
    <t>US01</t>
  </si>
  <si>
    <t>US02</t>
  </si>
  <si>
    <t>US04</t>
  </si>
  <si>
    <t>US05</t>
  </si>
  <si>
    <t>US06</t>
  </si>
  <si>
    <t>US08</t>
  </si>
  <si>
    <t>US09</t>
  </si>
  <si>
    <t>US10</t>
  </si>
  <si>
    <t>US11</t>
  </si>
  <si>
    <t>US12</t>
  </si>
  <si>
    <t>US13</t>
  </si>
  <si>
    <t>US15</t>
  </si>
  <si>
    <t>US16</t>
  </si>
  <si>
    <t>US17</t>
  </si>
  <si>
    <t>US18</t>
  </si>
  <si>
    <t>US19</t>
  </si>
  <si>
    <t>US20</t>
  </si>
  <si>
    <t>US21</t>
  </si>
  <si>
    <t>US22</t>
  </si>
  <si>
    <t>US23</t>
  </si>
  <si>
    <t>US24</t>
  </si>
  <si>
    <t>US25</t>
  </si>
  <si>
    <t>US26</t>
  </si>
  <si>
    <t>US27</t>
  </si>
  <si>
    <t>US28</t>
  </si>
  <si>
    <t>US29</t>
  </si>
  <si>
    <t>US30</t>
  </si>
  <si>
    <t>US31</t>
  </si>
  <si>
    <t>US32</t>
  </si>
  <si>
    <t>US33</t>
  </si>
  <si>
    <t>US34</t>
  </si>
  <si>
    <t>US35</t>
  </si>
  <si>
    <t>US36</t>
  </si>
  <si>
    <t>US37</t>
  </si>
  <si>
    <t>US38</t>
  </si>
  <si>
    <t>US39</t>
  </si>
  <si>
    <t>US40</t>
  </si>
  <si>
    <t>US41</t>
  </si>
  <si>
    <t>US42</t>
  </si>
  <si>
    <t>US44</t>
  </si>
  <si>
    <t>US45</t>
  </si>
  <si>
    <t>US46</t>
  </si>
  <si>
    <t>US47</t>
  </si>
  <si>
    <t>US48</t>
  </si>
  <si>
    <t>US49</t>
  </si>
  <si>
    <t>US50</t>
  </si>
  <si>
    <t>US51</t>
  </si>
  <si>
    <t>US53</t>
  </si>
  <si>
    <t>US54</t>
  </si>
  <si>
    <t>US55</t>
  </si>
  <si>
    <t>US56</t>
  </si>
  <si>
    <t>UY01</t>
  </si>
  <si>
    <t>UY02</t>
  </si>
  <si>
    <t>UY03</t>
  </si>
  <si>
    <t>UY04</t>
  </si>
  <si>
    <t>UY05</t>
  </si>
  <si>
    <t>UY06</t>
  </si>
  <si>
    <t>UY07</t>
  </si>
  <si>
    <t>UY08</t>
  </si>
  <si>
    <t>UY09</t>
  </si>
  <si>
    <t>UY10</t>
  </si>
  <si>
    <t>UY11</t>
  </si>
  <si>
    <t>UY12</t>
  </si>
  <si>
    <t>UY13</t>
  </si>
  <si>
    <t>UY14</t>
  </si>
  <si>
    <t>UY15</t>
  </si>
  <si>
    <t>UY16</t>
  </si>
  <si>
    <t>UY17</t>
  </si>
  <si>
    <t>UY18</t>
  </si>
  <si>
    <t>UY19</t>
  </si>
  <si>
    <t>UZ01</t>
  </si>
  <si>
    <t>UZ02</t>
  </si>
  <si>
    <t>UZ03</t>
  </si>
  <si>
    <t>UZ15</t>
  </si>
  <si>
    <t>UZ06</t>
  </si>
  <si>
    <t>UZ07</t>
  </si>
  <si>
    <t>UZ08</t>
  </si>
  <si>
    <t>UZ09</t>
  </si>
  <si>
    <t>UZ10</t>
  </si>
  <si>
    <t>UZ16</t>
  </si>
  <si>
    <t>UZ12</t>
  </si>
  <si>
    <t>UZ13</t>
  </si>
  <si>
    <t>UZ14</t>
  </si>
  <si>
    <t>UZ05</t>
  </si>
  <si>
    <t>NH16</t>
  </si>
  <si>
    <t>NH17</t>
  </si>
  <si>
    <t>NH13</t>
  </si>
  <si>
    <t>NH18</t>
  </si>
  <si>
    <t>NH15</t>
  </si>
  <si>
    <t>NH07</t>
  </si>
  <si>
    <t>VE01</t>
  </si>
  <si>
    <t>VE02</t>
  </si>
  <si>
    <t>VE03</t>
  </si>
  <si>
    <t>VE04</t>
  </si>
  <si>
    <t>VE05</t>
  </si>
  <si>
    <t>VE06</t>
  </si>
  <si>
    <t>VE07</t>
  </si>
  <si>
    <t>VE08</t>
  </si>
  <si>
    <t>VE09</t>
  </si>
  <si>
    <t>VE24</t>
  </si>
  <si>
    <t>VE25</t>
  </si>
  <si>
    <t>VE11</t>
  </si>
  <si>
    <t>VE12</t>
  </si>
  <si>
    <t>VE13</t>
  </si>
  <si>
    <t>VE14</t>
  </si>
  <si>
    <t>VE15</t>
  </si>
  <si>
    <t>VE16</t>
  </si>
  <si>
    <t>VE17</t>
  </si>
  <si>
    <t>VE18</t>
  </si>
  <si>
    <t>VE19</t>
  </si>
  <si>
    <t>VE20</t>
  </si>
  <si>
    <t>VE21</t>
  </si>
  <si>
    <t>VE26</t>
  </si>
  <si>
    <t>VE22</t>
  </si>
  <si>
    <t>VE23</t>
  </si>
  <si>
    <t>VM01</t>
  </si>
  <si>
    <t>VM71</t>
  </si>
  <si>
    <t>VM72</t>
  </si>
  <si>
    <t>VM73</t>
  </si>
  <si>
    <t>VM74</t>
  </si>
  <si>
    <t>VM45</t>
  </si>
  <si>
    <t>VM03</t>
  </si>
  <si>
    <t>VM46</t>
  </si>
  <si>
    <t>VM75</t>
  </si>
  <si>
    <t>VM76</t>
  </si>
  <si>
    <t>VM47</t>
  </si>
  <si>
    <t>VM77</t>
  </si>
  <si>
    <t>VM87</t>
  </si>
  <si>
    <t>VM05</t>
  </si>
  <si>
    <t>VM88</t>
  </si>
  <si>
    <t>VM91</t>
  </si>
  <si>
    <t>VM78</t>
  </si>
  <si>
    <t>VM92</t>
  </si>
  <si>
    <t>VM43</t>
  </si>
  <si>
    <t>VM09</t>
  </si>
  <si>
    <t>VM49</t>
  </si>
  <si>
    <t>VM50</t>
  </si>
  <si>
    <t>VM79</t>
  </si>
  <si>
    <t>VM13</t>
  </si>
  <si>
    <t>VM80</t>
  </si>
  <si>
    <t>VM44</t>
  </si>
  <si>
    <t>VM52</t>
  </si>
  <si>
    <t>VM93</t>
  </si>
  <si>
    <t>VM53</t>
  </si>
  <si>
    <t>VM20</t>
  </si>
  <si>
    <t>VM81</t>
  </si>
  <si>
    <t>VM54</t>
  </si>
  <si>
    <t>VM21</t>
  </si>
  <si>
    <t>VM55</t>
  </si>
  <si>
    <t>VM89</t>
  </si>
  <si>
    <t>VM23</t>
  </si>
  <si>
    <t>VM39</t>
  </si>
  <si>
    <t>VM90</t>
  </si>
  <si>
    <t>VM24</t>
  </si>
  <si>
    <t>VM82</t>
  </si>
  <si>
    <t>VM58</t>
  </si>
  <si>
    <t>VM59</t>
  </si>
  <si>
    <t>VM60</t>
  </si>
  <si>
    <t>VM83</t>
  </si>
  <si>
    <t>VM61</t>
  </si>
  <si>
    <t>VM62</t>
  </si>
  <si>
    <t>VM84</t>
  </si>
  <si>
    <t>VM63</t>
  </si>
  <si>
    <t>VM30</t>
  </si>
  <si>
    <t>VM64</t>
  </si>
  <si>
    <t>VM65</t>
  </si>
  <si>
    <t>VM32</t>
  </si>
  <si>
    <t>VM33</t>
  </si>
  <si>
    <t>VM35</t>
  </si>
  <si>
    <t>VM85</t>
  </si>
  <si>
    <t>VM34</t>
  </si>
  <si>
    <t>VM66</t>
  </si>
  <si>
    <t>VM37</t>
  </si>
  <si>
    <t>VM67</t>
  </si>
  <si>
    <t>VM68</t>
  </si>
  <si>
    <t>VM69</t>
  </si>
  <si>
    <t>VM86</t>
  </si>
  <si>
    <t>VM70</t>
  </si>
  <si>
    <t>WF01</t>
  </si>
  <si>
    <t>WF02</t>
  </si>
  <si>
    <t>WF03</t>
  </si>
  <si>
    <t>YM01</t>
  </si>
  <si>
    <t>YM02</t>
  </si>
  <si>
    <t>YM18</t>
  </si>
  <si>
    <t>YM20</t>
  </si>
  <si>
    <t>YM08</t>
  </si>
  <si>
    <t>YM21</t>
  </si>
  <si>
    <t>YM03</t>
  </si>
  <si>
    <t>YM10</t>
  </si>
  <si>
    <t>YM26</t>
  </si>
  <si>
    <t>YM19</t>
  </si>
  <si>
    <t>YM28</t>
  </si>
  <si>
    <t>YM11</t>
  </si>
  <si>
    <t>YM04</t>
  </si>
  <si>
    <t>YM22</t>
  </si>
  <si>
    <t>YM23</t>
  </si>
  <si>
    <t>YM24</t>
  </si>
  <si>
    <t>YM14</t>
  </si>
  <si>
    <t>YM27</t>
  </si>
  <si>
    <t>YM15</t>
  </si>
  <si>
    <t>YM16</t>
  </si>
  <si>
    <t>YM05</t>
  </si>
  <si>
    <t>YM25</t>
  </si>
  <si>
    <t>ZA02</t>
  </si>
  <si>
    <t>ZA08</t>
  </si>
  <si>
    <t>ZA03</t>
  </si>
  <si>
    <t>ZA04</t>
  </si>
  <si>
    <t>ZA09</t>
  </si>
  <si>
    <t>ZA10</t>
  </si>
  <si>
    <t>ZA05</t>
  </si>
  <si>
    <t>ZA06</t>
  </si>
  <si>
    <t>ZA07</t>
  </si>
  <si>
    <t>ZA01</t>
  </si>
  <si>
    <t>ZI09</t>
  </si>
  <si>
    <t>ZI10</t>
  </si>
  <si>
    <t>ZI01</t>
  </si>
  <si>
    <t>ZI03</t>
  </si>
  <si>
    <t>ZI04</t>
  </si>
  <si>
    <t>ZI05</t>
  </si>
  <si>
    <t>ZI08</t>
  </si>
  <si>
    <t>ZI06</t>
  </si>
  <si>
    <t>ZI07</t>
  </si>
  <si>
    <t>ZI02</t>
  </si>
  <si>
    <t>GH12</t>
  </si>
  <si>
    <t>GH13</t>
  </si>
  <si>
    <t>GH14</t>
  </si>
  <si>
    <t>GH15</t>
  </si>
  <si>
    <t>GH16</t>
  </si>
  <si>
    <t>GH17</t>
  </si>
  <si>
    <t>GH18</t>
  </si>
  <si>
    <t>MJ24</t>
  </si>
  <si>
    <t>Vatican City State</t>
  </si>
  <si>
    <t>city with county rights</t>
  </si>
  <si>
    <t>IN42</t>
  </si>
  <si>
    <t>IN-LA</t>
  </si>
  <si>
    <t>Ladākh</t>
  </si>
  <si>
    <t>IN41</t>
  </si>
  <si>
    <t>KI-G</t>
  </si>
  <si>
    <t>KI-L</t>
  </si>
  <si>
    <t>KI-P</t>
  </si>
  <si>
    <t>Gilbert Islands</t>
  </si>
  <si>
    <t>Line Islands</t>
  </si>
  <si>
    <t>Phoenix Islands</t>
  </si>
  <si>
    <t>group of islands</t>
  </si>
  <si>
    <t>Mitrovicë e Jugut</t>
  </si>
  <si>
    <t>NP-P1</t>
  </si>
  <si>
    <t>NP-P2</t>
  </si>
  <si>
    <t>NP-P3</t>
  </si>
  <si>
    <t>NP-P4</t>
  </si>
  <si>
    <t>NP-P5</t>
  </si>
  <si>
    <t>NP-P6</t>
  </si>
  <si>
    <t>NP-P7</t>
  </si>
  <si>
    <t>Gaṇḍakī</t>
  </si>
  <si>
    <t>Karṇālī</t>
  </si>
  <si>
    <t>Sudūrpashchim</t>
  </si>
  <si>
    <t>NP15</t>
  </si>
  <si>
    <t>NP16</t>
  </si>
  <si>
    <t>NP17</t>
  </si>
  <si>
    <t>NP18</t>
  </si>
  <si>
    <t>NP19</t>
  </si>
  <si>
    <t>NP20</t>
  </si>
  <si>
    <t>NP21</t>
  </si>
  <si>
    <t xml:space="preserve">     Bukwo</t>
  </si>
  <si>
    <t>UG-235</t>
  </si>
  <si>
    <t xml:space="preserve">     Bugweri</t>
  </si>
  <si>
    <t>UGI9</t>
  </si>
  <si>
    <t>UG-237</t>
  </si>
  <si>
    <t xml:space="preserve">     Kalaki</t>
  </si>
  <si>
    <t>UGJ1</t>
  </si>
  <si>
    <t>UG-236</t>
  </si>
  <si>
    <t xml:space="preserve">     Kapelebyong</t>
  </si>
  <si>
    <t>UGJ2</t>
  </si>
  <si>
    <t>UG-335</t>
  </si>
  <si>
    <t xml:space="preserve">     Karenga</t>
  </si>
  <si>
    <t>UGJ3</t>
  </si>
  <si>
    <t>UG-126</t>
  </si>
  <si>
    <t xml:space="preserve">     Kasanda</t>
  </si>
  <si>
    <t>UGJ4</t>
  </si>
  <si>
    <t>UG-433</t>
  </si>
  <si>
    <t xml:space="preserve">     Kazo</t>
  </si>
  <si>
    <t>UGJ5</t>
  </si>
  <si>
    <t>UG-432</t>
  </si>
  <si>
    <t xml:space="preserve">     Kikuube</t>
  </si>
  <si>
    <t>UGJ6</t>
  </si>
  <si>
    <t>UG-434</t>
  </si>
  <si>
    <t xml:space="preserve">     Kitagwenda</t>
  </si>
  <si>
    <t>UGJ7</t>
  </si>
  <si>
    <t>UG-333</t>
  </si>
  <si>
    <t xml:space="preserve">     Kwania</t>
  </si>
  <si>
    <t>UGJ8</t>
  </si>
  <si>
    <t>UG-336</t>
  </si>
  <si>
    <t xml:space="preserve">     Madi-Okollo</t>
  </si>
  <si>
    <t>UGJ9</t>
  </si>
  <si>
    <t>UG-334</t>
  </si>
  <si>
    <t xml:space="preserve">     Nabilatuk</t>
  </si>
  <si>
    <t>UGK1</t>
  </si>
  <si>
    <t>UG-337</t>
  </si>
  <si>
    <t xml:space="preserve">     Obongi</t>
  </si>
  <si>
    <t>UGK2</t>
  </si>
  <si>
    <t>UG-435</t>
  </si>
  <si>
    <t xml:space="preserve">     Rwampara</t>
  </si>
  <si>
    <t>UGK3</t>
  </si>
  <si>
    <t>Country of Aruba</t>
  </si>
  <si>
    <t>Country of Curaçao</t>
  </si>
  <si>
    <t>Country of Sint Maarten</t>
  </si>
  <si>
    <t>ZA-GP</t>
  </si>
  <si>
    <t>ZA-KZN</t>
  </si>
  <si>
    <t>Cuando Cubango</t>
  </si>
  <si>
    <t>Cuanza-Norte</t>
  </si>
  <si>
    <t>Cuanza-Sul</t>
  </si>
  <si>
    <t>Lunda-Norte</t>
  </si>
  <si>
    <t>Lunda-Sul</t>
  </si>
  <si>
    <t>Barishal</t>
  </si>
  <si>
    <t xml:space="preserve">     Barishal</t>
  </si>
  <si>
    <t>Chattogram</t>
  </si>
  <si>
    <t xml:space="preserve">     Chattogram</t>
  </si>
  <si>
    <t xml:space="preserve">     Bogura</t>
  </si>
  <si>
    <t xml:space="preserve">     Cumilla</t>
  </si>
  <si>
    <t xml:space="preserve">     Jashore</t>
  </si>
  <si>
    <t>EE-141</t>
  </si>
  <si>
    <t>Anija</t>
  </si>
  <si>
    <t>rural municipality</t>
  </si>
  <si>
    <t>EE-198</t>
  </si>
  <si>
    <t>Harku</t>
  </si>
  <si>
    <t>EE-245</t>
  </si>
  <si>
    <t>Jõelähtme</t>
  </si>
  <si>
    <t>EE-296</t>
  </si>
  <si>
    <t>Keila</t>
  </si>
  <si>
    <t>EE-305</t>
  </si>
  <si>
    <t>Kiili</t>
  </si>
  <si>
    <t>EE-338</t>
  </si>
  <si>
    <t>Kose</t>
  </si>
  <si>
    <t>EE-353</t>
  </si>
  <si>
    <t>Kuusalu</t>
  </si>
  <si>
    <t>EE-431</t>
  </si>
  <si>
    <t>Lääne-Harju</t>
  </si>
  <si>
    <t>EE-424</t>
  </si>
  <si>
    <t>Loksa</t>
  </si>
  <si>
    <t>EE-446</t>
  </si>
  <si>
    <t>Maardu</t>
  </si>
  <si>
    <t>EE-651</t>
  </si>
  <si>
    <t>Raasiku</t>
  </si>
  <si>
    <t>EE-653</t>
  </si>
  <si>
    <t>Rae</t>
  </si>
  <si>
    <t>EE-719</t>
  </si>
  <si>
    <t>Saku</t>
  </si>
  <si>
    <t>EE-726</t>
  </si>
  <si>
    <t>Saue</t>
  </si>
  <si>
    <t>EE-784</t>
  </si>
  <si>
    <t>Tallinn</t>
  </si>
  <si>
    <t>EE-890</t>
  </si>
  <si>
    <t>Viimsi</t>
  </si>
  <si>
    <t>EN23</t>
  </si>
  <si>
    <t>EN29</t>
  </si>
  <si>
    <t>EN32</t>
  </si>
  <si>
    <t>EN40</t>
  </si>
  <si>
    <t>EN42</t>
  </si>
  <si>
    <t>EN45</t>
  </si>
  <si>
    <t>EN46</t>
  </si>
  <si>
    <t>EN47</t>
  </si>
  <si>
    <t>EN50</t>
  </si>
  <si>
    <t>EN53</t>
  </si>
  <si>
    <t>EN69</t>
  </si>
  <si>
    <t>EN70</t>
  </si>
  <si>
    <t>EN79</t>
  </si>
  <si>
    <t>EN80</t>
  </si>
  <si>
    <t>EN83</t>
  </si>
  <si>
    <t>EN93</t>
  </si>
  <si>
    <t>EN30</t>
  </si>
  <si>
    <t>EN22</t>
  </si>
  <si>
    <t>EN34</t>
  </si>
  <si>
    <t>EN44</t>
  </si>
  <si>
    <t>EN51</t>
  </si>
  <si>
    <t>EN58</t>
  </si>
  <si>
    <t>EN59</t>
  </si>
  <si>
    <t>EN82</t>
  </si>
  <si>
    <t>EN87</t>
  </si>
  <si>
    <t>EN33</t>
  </si>
  <si>
    <t>EN57</t>
  </si>
  <si>
    <t>EN67</t>
  </si>
  <si>
    <t>EN31</t>
  </si>
  <si>
    <t>EN62</t>
  </si>
  <si>
    <t>EN90</t>
  </si>
  <si>
    <t>EN27</t>
  </si>
  <si>
    <t>EN48</t>
  </si>
  <si>
    <t>EN98</t>
  </si>
  <si>
    <t>EN28</t>
  </si>
  <si>
    <t>EN35</t>
  </si>
  <si>
    <t>EN71</t>
  </si>
  <si>
    <t>EN72</t>
  </si>
  <si>
    <t>EN84</t>
  </si>
  <si>
    <t>EN91</t>
  </si>
  <si>
    <t>EN96</t>
  </si>
  <si>
    <t>EN97</t>
  </si>
  <si>
    <t>EN37</t>
  </si>
  <si>
    <t>EN68</t>
  </si>
  <si>
    <t>EN73</t>
  </si>
  <si>
    <t>EN26</t>
  </si>
  <si>
    <t>EN41</t>
  </si>
  <si>
    <t>EN49</t>
  </si>
  <si>
    <t>EN63</t>
  </si>
  <si>
    <t>EN65</t>
  </si>
  <si>
    <t>EN77</t>
  </si>
  <si>
    <t>EN88</t>
  </si>
  <si>
    <t>EN39</t>
  </si>
  <si>
    <t>EN43</t>
  </si>
  <si>
    <t>EN54</t>
  </si>
  <si>
    <t>EN74</t>
  </si>
  <si>
    <t>EN55</t>
  </si>
  <si>
    <t>EN76</t>
  </si>
  <si>
    <t>EN78</t>
  </si>
  <si>
    <t>EN25</t>
  </si>
  <si>
    <t>EN36</t>
  </si>
  <si>
    <t>EN38</t>
  </si>
  <si>
    <t>EN52</t>
  </si>
  <si>
    <t>EN60</t>
  </si>
  <si>
    <t>EN64</t>
  </si>
  <si>
    <t>EN85</t>
  </si>
  <si>
    <t>EN86</t>
  </si>
  <si>
    <t>EN61</t>
  </si>
  <si>
    <t>EN89</t>
  </si>
  <si>
    <t>EN92</t>
  </si>
  <si>
    <t>EN56</t>
  </si>
  <si>
    <t>EN66</t>
  </si>
  <si>
    <t>EN94</t>
  </si>
  <si>
    <t>EN95</t>
  </si>
  <si>
    <t>EN24</t>
  </si>
  <si>
    <t>EN75</t>
  </si>
  <si>
    <t>EN81</t>
  </si>
  <si>
    <t>EN99</t>
  </si>
  <si>
    <t>ENA1</t>
  </si>
  <si>
    <t>EE-205</t>
  </si>
  <si>
    <t>EE-130</t>
  </si>
  <si>
    <t>Alutaguse</t>
  </si>
  <si>
    <t>EE-251</t>
  </si>
  <si>
    <t>Jõhvi</t>
  </si>
  <si>
    <t>EE-321</t>
  </si>
  <si>
    <t>Kohtla-Järve</t>
  </si>
  <si>
    <t>EE-442</t>
  </si>
  <si>
    <t>Lüganuse</t>
  </si>
  <si>
    <t>EE-511</t>
  </si>
  <si>
    <t>Narva</t>
  </si>
  <si>
    <t>EE-514</t>
  </si>
  <si>
    <t>Narva-Jõesuu</t>
  </si>
  <si>
    <t>EE-735</t>
  </si>
  <si>
    <t>Sillamäe</t>
  </si>
  <si>
    <t>EE-803</t>
  </si>
  <si>
    <t>Toila</t>
  </si>
  <si>
    <t>EE-247</t>
  </si>
  <si>
    <t>Jõgeva</t>
  </si>
  <si>
    <t>EE-486</t>
  </si>
  <si>
    <t>Mustvee</t>
  </si>
  <si>
    <t>EE-618</t>
  </si>
  <si>
    <t>Põltsamaa</t>
  </si>
  <si>
    <t>EE-255</t>
  </si>
  <si>
    <t>Järva</t>
  </si>
  <si>
    <t>EE-567</t>
  </si>
  <si>
    <t>Paide</t>
  </si>
  <si>
    <t>EE-834</t>
  </si>
  <si>
    <t>Türi</t>
  </si>
  <si>
    <t>EE-184</t>
  </si>
  <si>
    <t>Haapsalu</t>
  </si>
  <si>
    <t>EE-441</t>
  </si>
  <si>
    <t>Lääne-Nigula</t>
  </si>
  <si>
    <t>EE-907</t>
  </si>
  <si>
    <t>Vormsi</t>
  </si>
  <si>
    <t>EE-191</t>
  </si>
  <si>
    <t>Haljala</t>
  </si>
  <si>
    <t>EE-272</t>
  </si>
  <si>
    <t>Kadrina</t>
  </si>
  <si>
    <t>EE-663</t>
  </si>
  <si>
    <t>Rakvere</t>
  </si>
  <si>
    <t>EE-661</t>
  </si>
  <si>
    <t>EE-792</t>
  </si>
  <si>
    <t>Tapa</t>
  </si>
  <si>
    <t>EE-928</t>
  </si>
  <si>
    <t>Väike-Maarja</t>
  </si>
  <si>
    <t>EE-901</t>
  </si>
  <si>
    <t>Vinni</t>
  </si>
  <si>
    <t>EE-903</t>
  </si>
  <si>
    <t>Viru-Nigula</t>
  </si>
  <si>
    <t>EE-284</t>
  </si>
  <si>
    <t>Kanepi</t>
  </si>
  <si>
    <t>EE-622</t>
  </si>
  <si>
    <t>Põlva</t>
  </si>
  <si>
    <t>EE-708</t>
  </si>
  <si>
    <t>Räpina</t>
  </si>
  <si>
    <t>EE-214</t>
  </si>
  <si>
    <t>Häädemeeste</t>
  </si>
  <si>
    <t>EE-303</t>
  </si>
  <si>
    <t>Kihnu</t>
  </si>
  <si>
    <t>EE-430</t>
  </si>
  <si>
    <t>Lääneranna</t>
  </si>
  <si>
    <t>EE-624</t>
  </si>
  <si>
    <t>Pärnu</t>
  </si>
  <si>
    <t>EE-638</t>
  </si>
  <si>
    <t>Põhja-Pärnumaa</t>
  </si>
  <si>
    <t>EE-712</t>
  </si>
  <si>
    <t>Saarde</t>
  </si>
  <si>
    <t>EE-809</t>
  </si>
  <si>
    <t>Tori</t>
  </si>
  <si>
    <t>EE-293</t>
  </si>
  <si>
    <t>Kehtna</t>
  </si>
  <si>
    <t>EE-317</t>
  </si>
  <si>
    <t>Kohila</t>
  </si>
  <si>
    <t>EE-503</t>
  </si>
  <si>
    <t>Märjamaa</t>
  </si>
  <si>
    <t>EE-668</t>
  </si>
  <si>
    <t>Rapla</t>
  </si>
  <si>
    <t>EE-478</t>
  </si>
  <si>
    <t>Muhu</t>
  </si>
  <si>
    <t>EE-689</t>
  </si>
  <si>
    <t>Ruhnu</t>
  </si>
  <si>
    <t>EE-714</t>
  </si>
  <si>
    <t>EE-171</t>
  </si>
  <si>
    <t>Elva</t>
  </si>
  <si>
    <t>EE-283</t>
  </si>
  <si>
    <t>Kambja</t>
  </si>
  <si>
    <t>EE-291</t>
  </si>
  <si>
    <t>Kastre</t>
  </si>
  <si>
    <t>EE-432</t>
  </si>
  <si>
    <t>Luunja</t>
  </si>
  <si>
    <t>EE-528</t>
  </si>
  <si>
    <t>Nõo</t>
  </si>
  <si>
    <t>EE-586</t>
  </si>
  <si>
    <t>Peipsiääre</t>
  </si>
  <si>
    <t>EE-793</t>
  </si>
  <si>
    <t>Tartu</t>
  </si>
  <si>
    <t>EE-796</t>
  </si>
  <si>
    <t>EE-557</t>
  </si>
  <si>
    <t>Otepää</t>
  </si>
  <si>
    <t>EE-824</t>
  </si>
  <si>
    <t>Tõrva</t>
  </si>
  <si>
    <t>EE-855</t>
  </si>
  <si>
    <t>Valga</t>
  </si>
  <si>
    <t>EE-480</t>
  </si>
  <si>
    <t>Mulgi</t>
  </si>
  <si>
    <t>EE-615</t>
  </si>
  <si>
    <t>Põhja-Sakala</t>
  </si>
  <si>
    <t>EE-897</t>
  </si>
  <si>
    <t>Viljandi</t>
  </si>
  <si>
    <t>EE-899</t>
  </si>
  <si>
    <t>EE-142</t>
  </si>
  <si>
    <t>Antsla</t>
  </si>
  <si>
    <t>EE-698</t>
  </si>
  <si>
    <t>Rõuge</t>
  </si>
  <si>
    <t>EE-732</t>
  </si>
  <si>
    <t>Setomaa</t>
  </si>
  <si>
    <t>EE-919</t>
  </si>
  <si>
    <t>Võru</t>
  </si>
  <si>
    <t>EE-917</t>
  </si>
  <si>
    <t>Centro Sur</t>
  </si>
  <si>
    <t>Kié-Ntem</t>
  </si>
  <si>
    <t>Litoral</t>
  </si>
  <si>
    <t>Wele-Nzas</t>
  </si>
  <si>
    <t>Annobón</t>
  </si>
  <si>
    <t>Bioko Norte</t>
  </si>
  <si>
    <t>Bioko Sur</t>
  </si>
  <si>
    <t>single territorial collectivity</t>
  </si>
  <si>
    <t>IN-DH</t>
  </si>
  <si>
    <t>IN52</t>
  </si>
  <si>
    <t>Dādra and Nagar Haveli and Damān and Diu</t>
  </si>
  <si>
    <t>Jhārkhand</t>
  </si>
  <si>
    <t>Telangāna</t>
  </si>
  <si>
    <t>Uttarākhand</t>
  </si>
  <si>
    <t>NO-42</t>
  </si>
  <si>
    <t>Agder</t>
  </si>
  <si>
    <t>NO22</t>
  </si>
  <si>
    <t>NO-34</t>
  </si>
  <si>
    <t>Innlandet</t>
  </si>
  <si>
    <t>NO23</t>
  </si>
  <si>
    <t>Troms og Finnmark</t>
  </si>
  <si>
    <t>NO-54</t>
  </si>
  <si>
    <t>NO24</t>
  </si>
  <si>
    <t>Vestfold og Telemark</t>
  </si>
  <si>
    <t>NO-38</t>
  </si>
  <si>
    <t>NO25</t>
  </si>
  <si>
    <t>Vestland</t>
  </si>
  <si>
    <t>NO-46</t>
  </si>
  <si>
    <t>NO26</t>
  </si>
  <si>
    <t>Viken</t>
  </si>
  <si>
    <t>NO-30</t>
  </si>
  <si>
    <t>NO27</t>
  </si>
  <si>
    <t>Cherkaska Oblast</t>
  </si>
  <si>
    <t>Chernihivska Oblast</t>
  </si>
  <si>
    <t>Chernivetska Oblast</t>
  </si>
  <si>
    <t>Dnipropetrovska Oblast</t>
  </si>
  <si>
    <t>Donetska Oblast</t>
  </si>
  <si>
    <t>Ivano-Frankivska Oblast</t>
  </si>
  <si>
    <t>Kharkivska Oblast</t>
  </si>
  <si>
    <t>Khersonska Oblast</t>
  </si>
  <si>
    <t>Khmelnytska Oblast</t>
  </si>
  <si>
    <t>Kirovohradska Oblast</t>
  </si>
  <si>
    <t>Kyiv, Misto</t>
  </si>
  <si>
    <t>Kyivska Oblast</t>
  </si>
  <si>
    <t>Luhanska Oblast</t>
  </si>
  <si>
    <t>Lvivska Oblast</t>
  </si>
  <si>
    <t>Mykolaivska Oblast</t>
  </si>
  <si>
    <t>Odeska Oblast</t>
  </si>
  <si>
    <t>Poltavska Oblast</t>
  </si>
  <si>
    <t>Rivnenska Oblast</t>
  </si>
  <si>
    <t>Sevastopol, Misto</t>
  </si>
  <si>
    <t>Sumska Oblast</t>
  </si>
  <si>
    <t>Ternopilska Oblast</t>
  </si>
  <si>
    <t>Vinnytska Oblast</t>
  </si>
  <si>
    <t>Volynska Oblast</t>
  </si>
  <si>
    <t>Zakarpatska Oblast</t>
  </si>
  <si>
    <t>Zaporizka Oblast</t>
  </si>
  <si>
    <t>Zhytomyrska Oblast</t>
  </si>
  <si>
    <t>GB-BCP</t>
  </si>
  <si>
    <t xml:space="preserve">     Bournemouth, Christchurch and Poole</t>
  </si>
  <si>
    <t>UKAA</t>
  </si>
  <si>
    <t xml:space="preserve">     Derry and Strabane</t>
  </si>
  <si>
    <t xml:space="preserve">     Mid-Ulster</t>
  </si>
  <si>
    <t xml:space="preserve">     Scottish Borders</t>
  </si>
  <si>
    <t>CARIBBEAN NETHERLANDS</t>
  </si>
  <si>
    <t>Caribbean Netherlands</t>
  </si>
  <si>
    <t>NL17</t>
  </si>
  <si>
    <t>NL18</t>
  </si>
  <si>
    <t>NL19</t>
  </si>
  <si>
    <t>Barh-El-Gazel</t>
  </si>
  <si>
    <t>Wadi-Fira</t>
  </si>
  <si>
    <t>Mayo-Kebbi-Est</t>
  </si>
  <si>
    <t>Mayo-Kebbi-Ouest</t>
  </si>
  <si>
    <t>N’Djamena</t>
  </si>
  <si>
    <t>ICC3</t>
  </si>
  <si>
    <t>Suðurnesjabær</t>
  </si>
  <si>
    <t>IS-SDN</t>
  </si>
  <si>
    <t xml:space="preserve">Ādaži </t>
  </si>
  <si>
    <t>Aizkraukle</t>
  </si>
  <si>
    <t>Alūksne</t>
  </si>
  <si>
    <t>Balvi</t>
  </si>
  <si>
    <t>Bauska</t>
  </si>
  <si>
    <t xml:space="preserve">Cēsis </t>
  </si>
  <si>
    <t xml:space="preserve">Dobele </t>
  </si>
  <si>
    <t>Gulbene</t>
  </si>
  <si>
    <t xml:space="preserve">Ķekava </t>
  </si>
  <si>
    <t>Krāslava</t>
  </si>
  <si>
    <t>Kuldīga</t>
  </si>
  <si>
    <t>Limbaži</t>
  </si>
  <si>
    <t xml:space="preserve">Līvāni </t>
  </si>
  <si>
    <t>Ludza</t>
  </si>
  <si>
    <t>Madona</t>
  </si>
  <si>
    <t>Mārupe</t>
  </si>
  <si>
    <t>Ogre</t>
  </si>
  <si>
    <t xml:space="preserve">Olaine </t>
  </si>
  <si>
    <t>Preiļi</t>
  </si>
  <si>
    <t xml:space="preserve">Ropaži </t>
  </si>
  <si>
    <t xml:space="preserve">Salaspils </t>
  </si>
  <si>
    <t>Saldus</t>
  </si>
  <si>
    <t xml:space="preserve">Saulkrasti </t>
  </si>
  <si>
    <t>Sigulda</t>
  </si>
  <si>
    <t>Smiltene</t>
  </si>
  <si>
    <t>Talsi</t>
  </si>
  <si>
    <t>Tukums</t>
  </si>
  <si>
    <t>Valka</t>
  </si>
  <si>
    <t>Varakļāni</t>
  </si>
  <si>
    <t xml:space="preserve">     Davao de Oro</t>
  </si>
  <si>
    <t>La Digue</t>
  </si>
  <si>
    <t>SE31</t>
  </si>
  <si>
    <t>SE32</t>
  </si>
  <si>
    <t>Ile Perseverance I</t>
  </si>
  <si>
    <t>Ile Perseverance II</t>
  </si>
  <si>
    <t>SC-26</t>
  </si>
  <si>
    <t>SC-27</t>
  </si>
  <si>
    <t>La Guaira</t>
  </si>
  <si>
    <t>Djibloho</t>
  </si>
  <si>
    <t>EK10</t>
  </si>
  <si>
    <t>GQ-DJ</t>
  </si>
  <si>
    <t>FR-20R</t>
  </si>
  <si>
    <t>Csongrád-Csanád</t>
  </si>
  <si>
    <t>Bangsamoro Autonomous Region of Muslim Mindanao</t>
  </si>
  <si>
    <t>Caraga Region</t>
  </si>
  <si>
    <t>Davao Region</t>
  </si>
  <si>
    <t>Ilocos Region</t>
  </si>
  <si>
    <t>SOCCSKSARGEN</t>
  </si>
  <si>
    <t>EE-45</t>
  </si>
  <si>
    <t>EE-50</t>
  </si>
  <si>
    <t>EE-52</t>
  </si>
  <si>
    <t>EE-56</t>
  </si>
  <si>
    <t>EE-60</t>
  </si>
  <si>
    <t>EE-64</t>
  </si>
  <si>
    <t>EE-68</t>
  </si>
  <si>
    <t>EE-71</t>
  </si>
  <si>
    <t>EE-79</t>
  </si>
  <si>
    <t>EE-81</t>
  </si>
  <si>
    <t>EE-87</t>
  </si>
  <si>
    <t>IR-00</t>
  </si>
  <si>
    <t>IR-09</t>
  </si>
  <si>
    <t>IS-THG</t>
  </si>
  <si>
    <t>IS-ISA</t>
  </si>
  <si>
    <t>IS-ASA</t>
  </si>
  <si>
    <t>IS-ARN</t>
  </si>
  <si>
    <t>IS-VOP</t>
  </si>
  <si>
    <t>IS-VER</t>
  </si>
  <si>
    <t>IS-VEM</t>
  </si>
  <si>
    <t>IS-TAL</t>
  </si>
  <si>
    <t>IS-TJO</t>
  </si>
  <si>
    <t>IS-SDV</t>
  </si>
  <si>
    <t>IS-SOL</t>
  </si>
  <si>
    <t>IS-SFA</t>
  </si>
  <si>
    <t>IS-SVG</t>
  </si>
  <si>
    <t>IS-SSS</t>
  </si>
  <si>
    <t>IS-SHF</t>
  </si>
  <si>
    <t>IS-SBT</t>
  </si>
  <si>
    <t>IS-STY</t>
  </si>
  <si>
    <t>IS-STR</t>
  </si>
  <si>
    <t>IS-SNF</t>
  </si>
  <si>
    <t>IS-SKO</t>
  </si>
  <si>
    <t>IS-SOG</t>
  </si>
  <si>
    <t>IS-SKG</t>
  </si>
  <si>
    <t>IS-SKF</t>
  </si>
  <si>
    <t>IS-SEL</t>
  </si>
  <si>
    <t>IS-RKV</t>
  </si>
  <si>
    <t>IS-RKN</t>
  </si>
  <si>
    <t>IS-RHH</t>
  </si>
  <si>
    <t>IS-RGY</t>
  </si>
  <si>
    <t>IS-NOR</t>
  </si>
  <si>
    <t>IS-RGE</t>
  </si>
  <si>
    <t>IS-MYR</t>
  </si>
  <si>
    <t>IS-MOS</t>
  </si>
  <si>
    <t>IS-LAN</t>
  </si>
  <si>
    <t>IS-KOP</t>
  </si>
  <si>
    <t>IS-KJO</t>
  </si>
  <si>
    <t>IS-KAL</t>
  </si>
  <si>
    <t>IS-HUV</t>
  </si>
  <si>
    <t>IS-HRU</t>
  </si>
  <si>
    <t>IS-HVA</t>
  </si>
  <si>
    <t>IS-HAF</t>
  </si>
  <si>
    <t>IS-GRY</t>
  </si>
  <si>
    <t>IS-GOG</t>
  </si>
  <si>
    <t>IS-GRU</t>
  </si>
  <si>
    <t>IS-GRN</t>
  </si>
  <si>
    <t>IS-HRG</t>
  </si>
  <si>
    <t>IS-HVE</t>
  </si>
  <si>
    <t>IS-GAR</t>
  </si>
  <si>
    <t>IS-FLA</t>
  </si>
  <si>
    <t>IS-FLR</t>
  </si>
  <si>
    <t>IS-FJD</t>
  </si>
  <si>
    <t>IS-FJL</t>
  </si>
  <si>
    <t>IS-EOM</t>
  </si>
  <si>
    <t>IS-EYF</t>
  </si>
  <si>
    <t>IS-DAV</t>
  </si>
  <si>
    <t>IS-DAB</t>
  </si>
  <si>
    <t>IS-BOG</t>
  </si>
  <si>
    <t>IS-BOL</t>
  </si>
  <si>
    <t>IS-BLA</t>
  </si>
  <si>
    <t>IS-AKU</t>
  </si>
  <si>
    <t>IS-AKN</t>
  </si>
  <si>
    <t>IT-SU</t>
  </si>
  <si>
    <t>decentralized regional entity</t>
  </si>
  <si>
    <t xml:space="preserve">     Gorizia</t>
  </si>
  <si>
    <t xml:space="preserve">     Pordenone</t>
  </si>
  <si>
    <t xml:space="preserve">     Trieste</t>
  </si>
  <si>
    <t xml:space="preserve">     Udine</t>
  </si>
  <si>
    <t>IT-GO</t>
  </si>
  <si>
    <t>IT-PN</t>
  </si>
  <si>
    <t>IT-TS</t>
  </si>
  <si>
    <t>IT-UD</t>
  </si>
  <si>
    <t>borough</t>
  </si>
  <si>
    <t>IS-7</t>
  </si>
  <si>
    <t>Austurland</t>
  </si>
  <si>
    <t>IS-1</t>
  </si>
  <si>
    <t>Höfuðborgarsvæði</t>
  </si>
  <si>
    <t>IS-6</t>
  </si>
  <si>
    <t>IS-5</t>
  </si>
  <si>
    <t>IS-8</t>
  </si>
  <si>
    <t>IS-2</t>
  </si>
  <si>
    <t>IS-4</t>
  </si>
  <si>
    <t>IS-3</t>
  </si>
  <si>
    <t>Vesturland</t>
  </si>
  <si>
    <t>Vestfirðir</t>
  </si>
  <si>
    <t>Suðurnes</t>
  </si>
  <si>
    <t>Suðurland</t>
  </si>
  <si>
    <t>Norðurland Vestra</t>
  </si>
  <si>
    <t>Norðurland Eystra</t>
  </si>
  <si>
    <t>Abu Musa and Tunb Islands</t>
  </si>
  <si>
    <t>ABU MUSA AND TUNB ISLANDS</t>
  </si>
  <si>
    <t>QN</t>
  </si>
  <si>
    <t>ABYEI</t>
  </si>
  <si>
    <t>AKSAI CHIN AND OTHER AREAS</t>
  </si>
  <si>
    <t>Aksai Chin and Other Areas</t>
  </si>
  <si>
    <t>QO</t>
  </si>
  <si>
    <t>QD</t>
  </si>
  <si>
    <t>QB</t>
  </si>
  <si>
    <t>XAA</t>
  </si>
  <si>
    <t>XQN</t>
  </si>
  <si>
    <t>Abyei</t>
  </si>
  <si>
    <t>Abyei Area</t>
  </si>
  <si>
    <t>QC</t>
  </si>
  <si>
    <t>XQO</t>
  </si>
  <si>
    <t>XQP</t>
  </si>
  <si>
    <t>QP</t>
  </si>
  <si>
    <t>BRAZILIAN ISLAND</t>
  </si>
  <si>
    <t>Brazilian Island</t>
  </si>
  <si>
    <t>QE</t>
  </si>
  <si>
    <t>XQQ</t>
  </si>
  <si>
    <t>QQ</t>
  </si>
  <si>
    <t>CONEJO ISLAND</t>
  </si>
  <si>
    <t>Conejo Island</t>
  </si>
  <si>
    <t>QF</t>
  </si>
  <si>
    <t>XQR</t>
  </si>
  <si>
    <t>QR</t>
  </si>
  <si>
    <t>CONGO RIVER ISLANDS</t>
  </si>
  <si>
    <t>Congo River Islands</t>
  </si>
  <si>
    <t>QG</t>
  </si>
  <si>
    <t>XQT</t>
  </si>
  <si>
    <t>QT</t>
  </si>
  <si>
    <t>CORISCO BAY ISLANDS</t>
  </si>
  <si>
    <t>Corisco Bay Islands</t>
  </si>
  <si>
    <t>QH</t>
  </si>
  <si>
    <t>XQV</t>
  </si>
  <si>
    <t>QV</t>
  </si>
  <si>
    <t>DOUMEIRA ISLANDS</t>
  </si>
  <si>
    <t>Doumeira Islands</t>
  </si>
  <si>
    <t>QI</t>
  </si>
  <si>
    <t>XQY</t>
  </si>
  <si>
    <t>QY</t>
  </si>
  <si>
    <t>DRAMANA AND SHAKHATOE</t>
  </si>
  <si>
    <t>Dramana and Shakhatoe</t>
  </si>
  <si>
    <t>QJ</t>
  </si>
  <si>
    <t>XXF</t>
  </si>
  <si>
    <t>XF</t>
  </si>
  <si>
    <t>GEYSER REEF</t>
  </si>
  <si>
    <t>Geyser Reef</t>
  </si>
  <si>
    <t>QK</t>
  </si>
  <si>
    <t>XXI</t>
  </si>
  <si>
    <t>XI</t>
  </si>
  <si>
    <t>HANS ISLAND</t>
  </si>
  <si>
    <t>Hans Island</t>
  </si>
  <si>
    <t>QL</t>
  </si>
  <si>
    <t>XXN</t>
  </si>
  <si>
    <t>XN</t>
  </si>
  <si>
    <t>HEIPETHES ISLANDS</t>
  </si>
  <si>
    <t>Heipethes Islands</t>
  </si>
  <si>
    <t>XXO</t>
  </si>
  <si>
    <t>XO</t>
  </si>
  <si>
    <t>KALAPANI</t>
  </si>
  <si>
    <t>Kalapani</t>
  </si>
  <si>
    <t>XXX</t>
  </si>
  <si>
    <t>XX</t>
  </si>
  <si>
    <t>KOALOU / KOUROU</t>
  </si>
  <si>
    <t>Koalou / Kourou</t>
  </si>
  <si>
    <t>XXY</t>
  </si>
  <si>
    <t>XY</t>
  </si>
  <si>
    <t>MINERVA REEFS</t>
  </si>
  <si>
    <t>Minerva Reefs</t>
  </si>
  <si>
    <t>XXZ</t>
  </si>
  <si>
    <t>XZ</t>
  </si>
  <si>
    <t>PARSLEY ISLAND</t>
  </si>
  <si>
    <t>Parsley Island</t>
  </si>
  <si>
    <t>XZZ</t>
  </si>
  <si>
    <t>ZZ</t>
  </si>
  <si>
    <t>SAPODILLA CAYES</t>
  </si>
  <si>
    <t>Sapodilla Cayes</t>
  </si>
  <si>
    <t>XSQ</t>
  </si>
  <si>
    <t>SQ</t>
  </si>
  <si>
    <t>SIACHEN</t>
  </si>
  <si>
    <t>Siachen</t>
  </si>
  <si>
    <t>=HYPERLINK("[#]Codes_for_GE_Names!A12:H12","ANDORRA")</t>
  </si>
  <si>
    <t>Praha</t>
  </si>
  <si>
    <t>ET-SI</t>
  </si>
  <si>
    <t>ET55</t>
  </si>
  <si>
    <t>Eiði</t>
  </si>
  <si>
    <t>Fámjin</t>
  </si>
  <si>
    <t>Fuglafjarður</t>
  </si>
  <si>
    <t>Fugloy</t>
  </si>
  <si>
    <t>Hov</t>
  </si>
  <si>
    <t>Húsavík</t>
  </si>
  <si>
    <t>Hvalba</t>
  </si>
  <si>
    <t>Hvannasund</t>
  </si>
  <si>
    <t>Klaksvík</t>
  </si>
  <si>
    <t>Kunoy</t>
  </si>
  <si>
    <t>Kvívík</t>
  </si>
  <si>
    <t>Porkeri</t>
  </si>
  <si>
    <t>Runavík</t>
  </si>
  <si>
    <t>Sandur</t>
  </si>
  <si>
    <t>Skálavík</t>
  </si>
  <si>
    <t>Skopun</t>
  </si>
  <si>
    <t>Skúvoy</t>
  </si>
  <si>
    <t>Sørvágur</t>
  </si>
  <si>
    <t>Sumba</t>
  </si>
  <si>
    <t>Tórshavn</t>
  </si>
  <si>
    <t>Tvøroyri</t>
  </si>
  <si>
    <t>Vágar</t>
  </si>
  <si>
    <t>Vágur</t>
  </si>
  <si>
    <t>Viðareiði</t>
  </si>
  <si>
    <t xml:space="preserve">     Alsace</t>
  </si>
  <si>
    <t>IS-MUL</t>
  </si>
  <si>
    <t>Múlaþing</t>
  </si>
  <si>
    <t>ICC4</t>
  </si>
  <si>
    <t>MA-12</t>
  </si>
  <si>
    <t>Dakhla-Oued Ed-Dahab</t>
  </si>
  <si>
    <t>MO71</t>
  </si>
  <si>
    <t xml:space="preserve">     Aousserd</t>
  </si>
  <si>
    <t xml:space="preserve">     Oued Ed-Dahab</t>
  </si>
  <si>
    <t>MA-AOU</t>
  </si>
  <si>
    <t>MA-OUD</t>
  </si>
  <si>
    <t>MA-BOD</t>
  </si>
  <si>
    <t>MA-LAA</t>
  </si>
  <si>
    <t xml:space="preserve">     Laâyoune</t>
  </si>
  <si>
    <t xml:space="preserve">     Boujdour</t>
  </si>
  <si>
    <t>Bāgmatī</t>
  </si>
  <si>
    <t>Lumbinī</t>
  </si>
  <si>
    <t>PA-NT</t>
  </si>
  <si>
    <t>Naso Tjër Di</t>
  </si>
  <si>
    <t>PM14</t>
  </si>
  <si>
    <t xml:space="preserve">Banská Bystrica </t>
  </si>
  <si>
    <t xml:space="preserve">Bratislava </t>
  </si>
  <si>
    <t xml:space="preserve">Košice </t>
  </si>
  <si>
    <t xml:space="preserve">Nitra </t>
  </si>
  <si>
    <t xml:space="preserve">Prešov </t>
  </si>
  <si>
    <t xml:space="preserve">Trenčin </t>
  </si>
  <si>
    <t xml:space="preserve">Trnava </t>
  </si>
  <si>
    <t xml:space="preserve">Žilina </t>
  </si>
  <si>
    <t>DZ-52</t>
  </si>
  <si>
    <t>DZ-50</t>
  </si>
  <si>
    <t>DZ-56</t>
  </si>
  <si>
    <t>DZ-57</t>
  </si>
  <si>
    <t>DZ-58</t>
  </si>
  <si>
    <t>DZ-54</t>
  </si>
  <si>
    <t>DZ-53</t>
  </si>
  <si>
    <t>DZ-51</t>
  </si>
  <si>
    <t>DZ-49</t>
  </si>
  <si>
    <t>DZ-55</t>
  </si>
  <si>
    <t>AG57</t>
  </si>
  <si>
    <t>AG58</t>
  </si>
  <si>
    <t>AG59</t>
  </si>
  <si>
    <t>AG60</t>
  </si>
  <si>
    <t>AG61</t>
  </si>
  <si>
    <t>AG62</t>
  </si>
  <si>
    <t>AG63</t>
  </si>
  <si>
    <t>AG64</t>
  </si>
  <si>
    <t>AG65</t>
  </si>
  <si>
    <t>AG66</t>
  </si>
  <si>
    <t>Béni Abbès</t>
  </si>
  <si>
    <t>Bordj Badji Mokhtar</t>
  </si>
  <si>
    <t>Djanet</t>
  </si>
  <si>
    <t>El Meghaier</t>
  </si>
  <si>
    <t>El Meniaa</t>
  </si>
  <si>
    <t>In Guezzam</t>
  </si>
  <si>
    <t>In Salah</t>
  </si>
  <si>
    <t>Ouled Djellal</t>
  </si>
  <si>
    <t>Timimoun</t>
  </si>
  <si>
    <t>Touggourt</t>
  </si>
  <si>
    <t>‘Anseba</t>
  </si>
  <si>
    <t>Debubawi K’eyyĭḥ Baḥri</t>
  </si>
  <si>
    <t>Gash-Barka</t>
  </si>
  <si>
    <t>Ma’ĭkel</t>
  </si>
  <si>
    <t>Semienawi K’eyyĭḥ Baḥri</t>
  </si>
  <si>
    <t>Sīdama</t>
  </si>
  <si>
    <t>FR-6AE</t>
  </si>
  <si>
    <t xml:space="preserve">     Territoire de Belfort</t>
  </si>
  <si>
    <t xml:space="preserve">     Lyon</t>
  </si>
  <si>
    <t>FR-69M</t>
  </si>
  <si>
    <t>metropolis</t>
  </si>
  <si>
    <t>FR-75C</t>
  </si>
  <si>
    <t>GT-16</t>
  </si>
  <si>
    <t>GT-15</t>
  </si>
  <si>
    <t>GT-04</t>
  </si>
  <si>
    <t>GT-20</t>
  </si>
  <si>
    <t>GT-02</t>
  </si>
  <si>
    <t>GT-05</t>
  </si>
  <si>
    <t>GT-01</t>
  </si>
  <si>
    <t>GT-13</t>
  </si>
  <si>
    <t>GT-18</t>
  </si>
  <si>
    <t>GT-21</t>
  </si>
  <si>
    <t>GT-22</t>
  </si>
  <si>
    <t>GT-17</t>
  </si>
  <si>
    <t>GT-09</t>
  </si>
  <si>
    <t>GT-14</t>
  </si>
  <si>
    <t>GT-11</t>
  </si>
  <si>
    <t>GT-03</t>
  </si>
  <si>
    <t>GT-12</t>
  </si>
  <si>
    <t>GT-06</t>
  </si>
  <si>
    <t>GT-07</t>
  </si>
  <si>
    <t>GT-10</t>
  </si>
  <si>
    <t>GT-08</t>
  </si>
  <si>
    <t>GT-19</t>
  </si>
  <si>
    <t>LGF2</t>
  </si>
  <si>
    <t>LV-111</t>
  </si>
  <si>
    <t>Augšdaugava</t>
  </si>
  <si>
    <t>state city</t>
  </si>
  <si>
    <t>LGF3</t>
  </si>
  <si>
    <t>Dienvidkurzeme</t>
  </si>
  <si>
    <t>LV-112</t>
  </si>
  <si>
    <t>LGF4</t>
  </si>
  <si>
    <t>LV-113</t>
  </si>
  <si>
    <t xml:space="preserve">     Birštonas</t>
  </si>
  <si>
    <t xml:space="preserve">     Kalvarija</t>
  </si>
  <si>
    <t xml:space="preserve">     Rietavas</t>
  </si>
  <si>
    <t>KP-15</t>
  </si>
  <si>
    <t>KN20</t>
  </si>
  <si>
    <t>Kaesŏng</t>
  </si>
  <si>
    <t>Mavrovo i Rostuše</t>
  </si>
  <si>
    <t>MK-802</t>
  </si>
  <si>
    <t>MK-201</t>
  </si>
  <si>
    <t>MK-501</t>
  </si>
  <si>
    <t>MK-401</t>
  </si>
  <si>
    <t>MK-601</t>
  </si>
  <si>
    <t>MK-402</t>
  </si>
  <si>
    <t>MK-602</t>
  </si>
  <si>
    <t>MK-109</t>
  </si>
  <si>
    <t>MK-313</t>
  </si>
  <si>
    <t>MK-210</t>
  </si>
  <si>
    <t>MK-816</t>
  </si>
  <si>
    <t>MK-303</t>
  </si>
  <si>
    <t>MK-304</t>
  </si>
  <si>
    <t>MK-203</t>
  </si>
  <si>
    <t>MK-502</t>
  </si>
  <si>
    <t>MK-103</t>
  </si>
  <si>
    <t>MK-406</t>
  </si>
  <si>
    <t>MK-503</t>
  </si>
  <si>
    <t>MK-405</t>
  </si>
  <si>
    <t>MK-604</t>
  </si>
  <si>
    <t>MK-102</t>
  </si>
  <si>
    <t>MK-807</t>
  </si>
  <si>
    <t>MK-606</t>
  </si>
  <si>
    <t>MK-205</t>
  </si>
  <si>
    <t>MK-104</t>
  </si>
  <si>
    <t>MK-307</t>
  </si>
  <si>
    <t>MK-206</t>
  </si>
  <si>
    <t>MK-407</t>
  </si>
  <si>
    <t>MK-701</t>
  </si>
  <si>
    <t>MK-702</t>
  </si>
  <si>
    <t>MK-504</t>
  </si>
  <si>
    <t>MK-505</t>
  </si>
  <si>
    <t>MK-703</t>
  </si>
  <si>
    <t>MK-704</t>
  </si>
  <si>
    <t>MK-105</t>
  </si>
  <si>
    <t>MK-207</t>
  </si>
  <si>
    <t>MK-308</t>
  </si>
  <si>
    <t>MK-607</t>
  </si>
  <si>
    <t>MK-506</t>
  </si>
  <si>
    <t>MK-106</t>
  </si>
  <si>
    <t>MK-507</t>
  </si>
  <si>
    <t>MK-408</t>
  </si>
  <si>
    <t>MK-310</t>
  </si>
  <si>
    <t>MK-208</t>
  </si>
  <si>
    <t>MK-810</t>
  </si>
  <si>
    <t>MK-311</t>
  </si>
  <si>
    <t>MK-508</t>
  </si>
  <si>
    <t>MK-209</t>
  </si>
  <si>
    <t>MK-409</t>
  </si>
  <si>
    <t>MK-705</t>
  </si>
  <si>
    <t>MK-509</t>
  </si>
  <si>
    <t>MK-107</t>
  </si>
  <si>
    <t>MK-812</t>
  </si>
  <si>
    <t>MK-706</t>
  </si>
  <si>
    <t>MK-211</t>
  </si>
  <si>
    <t>MK-312</t>
  </si>
  <si>
    <t>MK-410</t>
  </si>
  <si>
    <t>MK-813</t>
  </si>
  <si>
    <t>MK-108</t>
  </si>
  <si>
    <t>MK-608</t>
  </si>
  <si>
    <t>MK-609</t>
  </si>
  <si>
    <t>MK-403</t>
  </si>
  <si>
    <t>MK-404</t>
  </si>
  <si>
    <t>MK-101</t>
  </si>
  <si>
    <t>MK-301</t>
  </si>
  <si>
    <t>MK-202</t>
  </si>
  <si>
    <t>MK-603</t>
  </si>
  <si>
    <t>MK-806</t>
  </si>
  <si>
    <t>MK-605</t>
  </si>
  <si>
    <t>MK-204</t>
  </si>
  <si>
    <t>Kanal ob Soči</t>
  </si>
  <si>
    <t>ET-SW</t>
  </si>
  <si>
    <t>ET56</t>
  </si>
  <si>
    <t>Kirkuk</t>
  </si>
  <si>
    <t>IQ-KR</t>
  </si>
  <si>
    <t>Iqlīm Kūrdistān</t>
  </si>
  <si>
    <t xml:space="preserve">     Arbīl</t>
  </si>
  <si>
    <t xml:space="preserve">     As Sulaymānīyah</t>
  </si>
  <si>
    <t xml:space="preserve">     Dahūk</t>
  </si>
  <si>
    <t>Ngäbe-Buglé</t>
  </si>
  <si>
    <t>GB-NNH</t>
  </si>
  <si>
    <t xml:space="preserve">     North Northamptonshire</t>
  </si>
  <si>
    <t>UK3B</t>
  </si>
  <si>
    <t>GB-WNH</t>
  </si>
  <si>
    <t xml:space="preserve">     West Northamptonshire</t>
  </si>
  <si>
    <t>UK4B</t>
  </si>
  <si>
    <t>IS-HUG</t>
  </si>
  <si>
    <t>Húnabyggð</t>
  </si>
  <si>
    <t>IS-SKR</t>
  </si>
  <si>
    <t>Skagafjörður</t>
  </si>
  <si>
    <t xml:space="preserve">     Papua Pegunungan</t>
  </si>
  <si>
    <t xml:space="preserve">     Papua Selatan</t>
  </si>
  <si>
    <t xml:space="preserve">     Papua Tengah</t>
  </si>
  <si>
    <t>ID-PE</t>
  </si>
  <si>
    <t>ID-PS</t>
  </si>
  <si>
    <t>ID-PT</t>
  </si>
  <si>
    <t>KZ-75</t>
  </si>
  <si>
    <t>KZ-19</t>
  </si>
  <si>
    <t>KZ-11</t>
  </si>
  <si>
    <t>KZ-15</t>
  </si>
  <si>
    <t>KZ-23</t>
  </si>
  <si>
    <t>KZ-63</t>
  </si>
  <si>
    <t>KZ-47</t>
  </si>
  <si>
    <t>KZ-59</t>
  </si>
  <si>
    <t>KZ-71</t>
  </si>
  <si>
    <t>KZ-55</t>
  </si>
  <si>
    <t>KZ-61</t>
  </si>
  <si>
    <t>KZ-35</t>
  </si>
  <si>
    <t>KZ-39</t>
  </si>
  <si>
    <t>KZ-43</t>
  </si>
  <si>
    <t>KZ-79</t>
  </si>
  <si>
    <t>KZ-27</t>
  </si>
  <si>
    <t>KZ-31</t>
  </si>
  <si>
    <t>KZ-10</t>
  </si>
  <si>
    <t>Abay</t>
  </si>
  <si>
    <t>KZ-33</t>
  </si>
  <si>
    <t>Zhetisū</t>
  </si>
  <si>
    <t>KZ-62</t>
  </si>
  <si>
    <t>Ulytaū</t>
  </si>
  <si>
    <t>Madhesh</t>
  </si>
  <si>
    <t/>
  </si>
  <si>
    <t>European collectivity</t>
  </si>
  <si>
    <t>Territory of the Wallis and Futuna Islands</t>
  </si>
  <si>
    <t>Morona Santiago</t>
  </si>
  <si>
    <t>Zamora Chinchipe</t>
  </si>
  <si>
    <t>ID-PD</t>
  </si>
  <si>
    <t xml:space="preserve">     Papua Barat Daya</t>
  </si>
  <si>
    <t>ME-25</t>
  </si>
  <si>
    <t>Zeta</t>
  </si>
  <si>
    <t>Koshī</t>
  </si>
  <si>
    <t>Astana</t>
  </si>
  <si>
    <t>Árborg</t>
  </si>
  <si>
    <t>Ölfus</t>
  </si>
  <si>
    <t>Skagaströnd</t>
  </si>
  <si>
    <t>Hornafjörður</t>
  </si>
  <si>
    <t>Vogar</t>
  </si>
  <si>
    <t>IN-CG</t>
  </si>
  <si>
    <t>IN-OD</t>
  </si>
  <si>
    <t>IN-TS</t>
  </si>
  <si>
    <t>IN-UK</t>
  </si>
  <si>
    <t>special self-governing province</t>
  </si>
  <si>
    <t>PH-MGN</t>
  </si>
  <si>
    <t>PH-MGS</t>
  </si>
  <si>
    <t xml:space="preserve">     Maguindanao del Norte</t>
  </si>
  <si>
    <t xml:space="preserve">     Maguindanao del Sur</t>
  </si>
  <si>
    <t>(31 December 2024)   GENC Standard Codes for Names of Geopolitical Entities, Edition 3.0, Update 22</t>
  </si>
  <si>
    <t>(31 December 2024)  GENC Standard Codes for Names of Administrative Subdivisions, Edition 3.0, Update 22</t>
  </si>
  <si>
    <t>Debub M‘irab Ītyop’iya Hizboch</t>
  </si>
  <si>
    <t>ET-SE</t>
  </si>
  <si>
    <t>Debub Ītyop’iya</t>
  </si>
  <si>
    <t>ET-CE</t>
  </si>
  <si>
    <t>Ma‘ikelawī Ītyop’iya</t>
  </si>
  <si>
    <t>HU-BJ</t>
  </si>
  <si>
    <t>Baja</t>
  </si>
  <si>
    <t>HU-ES</t>
  </si>
  <si>
    <t>Esztergom</t>
  </si>
  <si>
    <t>UG-127</t>
  </si>
  <si>
    <t xml:space="preserve">     Masaka City</t>
  </si>
  <si>
    <t xml:space="preserve">     Jinja City</t>
  </si>
  <si>
    <t>UG-238</t>
  </si>
  <si>
    <t>UG-239</t>
  </si>
  <si>
    <t xml:space="preserve">     Mbale City</t>
  </si>
  <si>
    <t>UG-240</t>
  </si>
  <si>
    <t xml:space="preserve">     Soroti City</t>
  </si>
  <si>
    <t>UG-338</t>
  </si>
  <si>
    <t xml:space="preserve">     Arua City</t>
  </si>
  <si>
    <t xml:space="preserve">     Gulu City</t>
  </si>
  <si>
    <t>UG-339</t>
  </si>
  <si>
    <t>UG-340</t>
  </si>
  <si>
    <t xml:space="preserve">     Lira City</t>
  </si>
  <si>
    <t>UG-341</t>
  </si>
  <si>
    <t xml:space="preserve">     Terego</t>
  </si>
  <si>
    <t>UG-436</t>
  </si>
  <si>
    <t xml:space="preserve">     Fort Portal City</t>
  </si>
  <si>
    <t>UG-437</t>
  </si>
  <si>
    <t xml:space="preserve">     Hoima City</t>
  </si>
  <si>
    <t>UG-438</t>
  </si>
  <si>
    <t xml:space="preserve">     Mbarara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</si>
</sst>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3" x14ac:knownFonts="1">
    <font>
      <sz val="8"/>
      <color theme="1"/>
      <name val="Arial"/>
      <family val="2"/>
    </font>
    <font>
      <sz val="8"/>
      <color theme="1"/>
      <name val="Arial"/>
      <family val="2"/>
    </font>
    <font>
      <sz val="10"/>
      <name val="MS Sans Serif"/>
      <family val="2"/>
    </font>
    <font>
      <sz val="10"/>
      <name val="Arial"/>
      <family val="2"/>
    </font>
    <font>
      <b/>
      <u/>
      <sz val="8"/>
      <color indexed="18"/>
      <name val="Arial"/>
      <family val="2"/>
    </font>
    <font>
      <b/>
      <u/>
      <sz val="10.5"/>
      <color rgb="FF002060"/>
      <name val="Arial"/>
      <family val="2"/>
    </font>
    <font>
      <u/>
      <sz val="10"/>
      <color theme="10"/>
      <name val="Arial"/>
      <family val="2"/>
    </font>
    <font>
      <b/>
      <u/>
      <sz val="10.5"/>
      <color indexed="18"/>
      <name val="Arial"/>
      <family val="2"/>
    </font>
    <font>
      <b/>
      <u/>
      <sz val="8"/>
      <color rgb="FF002060"/>
      <name val="Arial"/>
      <family val="2"/>
    </font>
    <font>
      <u/>
      <sz val="8"/>
      <color theme="10"/>
      <name val="Arial"/>
      <family val="2"/>
    </font>
    <font>
      <sz val="11"/>
      <color theme="1"/>
      <name val="Calibri"/>
      <family val="2"/>
      <scheme val="minor"/>
    </font>
    <font>
      <u/>
      <sz val="10"/>
      <color indexed="12"/>
      <name val="Arial"/>
      <family val="2"/>
    </font>
    <font>
      <sz val="10"/>
      <color theme="1"/>
      <name val="Arial"/>
      <family val="2"/>
    </font>
    <font>
      <b/>
      <sz val="10"/>
      <color rgb="FF002060"/>
      <name val="Arial"/>
      <family val="2"/>
    </font>
    <font>
      <b/>
      <sz val="10"/>
      <color rgb="FF0000CC"/>
      <name val="Arial"/>
      <family val="2"/>
    </font>
    <font>
      <i/>
      <sz val="10"/>
      <color rgb="FF0000CC"/>
      <name val="Arial"/>
      <family val="2"/>
    </font>
    <font>
      <b/>
      <sz val="16"/>
      <color rgb="FF002060"/>
      <name val="Arial"/>
      <family val="2"/>
    </font>
    <font>
      <b/>
      <sz val="10"/>
      <color theme="1"/>
      <name val="Arial"/>
      <family val="2"/>
    </font>
    <font>
      <i/>
      <sz val="10"/>
      <color rgb="FF828282"/>
      <name val="Arial"/>
      <family val="2"/>
    </font>
    <font>
      <sz val="10"/>
      <color rgb="FFDCDCDC"/>
      <name val="Arial"/>
      <family val="2"/>
    </font>
    <font>
      <b/>
      <sz val="16"/>
      <color rgb="FFC00000"/>
      <name val="Arial"/>
      <family val="2"/>
    </font>
    <font>
      <sz val="10"/>
      <color rgb="FFDC6E0A"/>
      <name val="Arial"/>
      <family val="2"/>
    </font>
    <font>
      <sz val="10"/>
      <color rgb="FF632523"/>
      <name val="Arial"/>
      <family val="2"/>
    </font>
  </fonts>
  <fills count="6">
    <fill>
      <patternFill patternType="none"/>
    </fill>
    <fill>
      <patternFill patternType="gray125"/>
    </fill>
    <fill>
      <patternFill patternType="solid">
        <fgColor theme="3" tint="0.79998168889431442"/>
        <bgColor indexed="64"/>
      </patternFill>
    </fill>
    <fill>
      <patternFill patternType="solid">
        <fgColor rgb="FFDCDCDC"/>
        <bgColor indexed="64"/>
      </patternFill>
    </fill>
    <fill>
      <patternFill patternType="solid">
        <fgColor theme="9" tint="0.79998168889431442"/>
        <bgColor indexed="64"/>
      </patternFill>
    </fill>
    <fill>
      <patternFill patternType="solid">
        <fgColor rgb="FFFFFF96"/>
        <bgColor indexed="64"/>
      </patternFill>
    </fill>
  </fills>
  <borders count="26">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217">
    <xf numFmtId="0" fontId="0"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alignment vertical="top"/>
    </xf>
    <xf numFmtId="0" fontId="11" fillId="0" borderId="0" applyNumberFormat="0" applyFill="0" applyBorder="0" applyAlignment="0" applyProtection="0"/>
    <xf numFmtId="0" fontId="3" fillId="0" borderId="0">
      <alignment vertical="top"/>
    </xf>
    <xf numFmtId="0" fontId="3" fillId="0" borderId="0"/>
    <xf numFmtId="0" fontId="12" fillId="0" borderId="0"/>
  </cellStyleXfs>
  <cellXfs count="97">
    <xf numFmtId="0" fontId="0" fillId="0" borderId="0" xfId="0"/>
    <xf numFmtId="0" fontId="13" fillId="2" borderId="6" xfId="0" applyFont="1" applyFill="1" applyBorder="1" applyAlignment="1">
      <alignment horizontal="left" vertical="top" wrapText="1"/>
    </xf>
    <xf numFmtId="0" fontId="13" fillId="2" borderId="4" xfId="0" applyFont="1" applyFill="1" applyBorder="1" applyAlignment="1">
      <alignment horizontal="left" vertical="top" wrapText="1"/>
    </xf>
    <xf numFmtId="164" fontId="13" fillId="2" borderId="4" xfId="0" applyNumberFormat="1" applyFont="1" applyFill="1" applyBorder="1" applyAlignment="1">
      <alignment horizontal="left" vertical="top" wrapText="1"/>
    </xf>
    <xf numFmtId="0" fontId="13" fillId="2" borderId="7" xfId="0" applyFont="1" applyFill="1" applyBorder="1" applyAlignment="1">
      <alignment horizontal="left" vertical="top" wrapText="1"/>
    </xf>
    <xf numFmtId="0" fontId="12" fillId="0" borderId="0" xfId="0" applyFont="1" applyAlignment="1">
      <alignment horizontal="left" vertical="top"/>
    </xf>
    <xf numFmtId="164" fontId="12" fillId="0" borderId="0" xfId="0" applyNumberFormat="1" applyFont="1" applyAlignment="1">
      <alignment horizontal="left" vertical="top"/>
    </xf>
    <xf numFmtId="0" fontId="17" fillId="0" borderId="0" xfId="0" applyFont="1" applyAlignment="1">
      <alignment horizontal="left" vertical="top" wrapText="1"/>
    </xf>
    <xf numFmtId="0" fontId="12" fillId="0" borderId="0" xfId="0" applyFont="1"/>
    <xf numFmtId="0" fontId="14" fillId="2" borderId="4" xfId="0" applyFont="1" applyFill="1" applyBorder="1" applyAlignment="1">
      <alignment horizontal="left" vertical="top" wrapText="1"/>
    </xf>
    <xf numFmtId="0" fontId="14" fillId="2" borderId="4" xfId="0" applyFont="1" applyFill="1" applyBorder="1" applyAlignment="1">
      <alignment horizontal="center" vertical="top" wrapText="1"/>
    </xf>
    <xf numFmtId="0" fontId="12" fillId="0" borderId="12" xfId="0" applyFont="1" applyBorder="1" applyAlignment="1">
      <alignment horizontal="left" vertical="top"/>
    </xf>
    <xf numFmtId="0" fontId="12" fillId="0" borderId="14" xfId="0" applyFont="1" applyBorder="1" applyAlignment="1">
      <alignment horizontal="left" vertical="top"/>
    </xf>
    <xf numFmtId="0" fontId="12" fillId="0" borderId="16" xfId="0" applyFont="1" applyBorder="1" applyAlignment="1">
      <alignment horizontal="left" vertical="top"/>
    </xf>
    <xf numFmtId="0" fontId="12" fillId="0" borderId="5" xfId="0" applyFont="1" applyBorder="1" applyAlignment="1">
      <alignment horizontal="left" vertical="top"/>
    </xf>
    <xf numFmtId="0" fontId="12" fillId="0" borderId="13" xfId="0" applyFont="1" applyBorder="1" applyAlignment="1">
      <alignment horizontal="left" vertical="top"/>
    </xf>
    <xf numFmtId="0" fontId="12" fillId="0" borderId="15" xfId="0" applyFont="1" applyBorder="1" applyAlignment="1">
      <alignment horizontal="left" vertical="top"/>
    </xf>
    <xf numFmtId="0" fontId="12" fillId="0" borderId="17" xfId="0" applyFont="1" applyBorder="1" applyAlignment="1">
      <alignment horizontal="left" vertical="top"/>
    </xf>
    <xf numFmtId="0" fontId="18" fillId="0" borderId="5" xfId="0" applyFont="1" applyBorder="1" applyAlignment="1">
      <alignment horizontal="left" vertical="top"/>
    </xf>
    <xf numFmtId="0" fontId="12" fillId="0" borderId="8" xfId="0" applyFont="1" applyBorder="1" applyAlignment="1">
      <alignment horizontal="left" vertical="top"/>
    </xf>
    <xf numFmtId="0" fontId="12" fillId="0" borderId="1" xfId="0" applyFont="1" applyBorder="1" applyAlignment="1">
      <alignment horizontal="left" vertical="top"/>
    </xf>
    <xf numFmtId="0" fontId="12" fillId="0" borderId="18" xfId="0" applyFont="1" applyBorder="1" applyAlignment="1">
      <alignment horizontal="left" vertical="top"/>
    </xf>
    <xf numFmtId="0" fontId="12" fillId="0" borderId="4" xfId="0" applyFont="1" applyBorder="1" applyAlignment="1">
      <alignment horizontal="left" vertical="top"/>
    </xf>
    <xf numFmtId="0" fontId="12" fillId="0" borderId="7" xfId="0" applyFont="1" applyBorder="1" applyAlignment="1">
      <alignment horizontal="left" vertical="top"/>
    </xf>
    <xf numFmtId="0" fontId="12" fillId="0" borderId="20" xfId="0" applyFont="1" applyBorder="1" applyAlignment="1">
      <alignment horizontal="left" vertical="top"/>
    </xf>
    <xf numFmtId="0" fontId="19" fillId="0" borderId="0" xfId="0" applyFont="1" applyAlignment="1">
      <alignment horizontal="left" vertical="top"/>
    </xf>
    <xf numFmtId="0" fontId="19" fillId="0" borderId="15" xfId="0" applyFont="1" applyBorder="1" applyAlignment="1">
      <alignment horizontal="left" vertical="top"/>
    </xf>
    <xf numFmtId="0" fontId="19" fillId="0" borderId="5" xfId="0" applyFont="1" applyBorder="1" applyAlignment="1">
      <alignment horizontal="left" vertical="top"/>
    </xf>
    <xf numFmtId="0" fontId="19" fillId="0" borderId="17" xfId="0" applyFont="1"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horizontal="left" vertical="top"/>
    </xf>
    <xf numFmtId="0" fontId="21" fillId="5" borderId="3" xfId="0" applyFont="1" applyFill="1" applyBorder="1" applyAlignment="1">
      <alignment horizontal="center"/>
    </xf>
    <xf numFmtId="0" fontId="20" fillId="4" borderId="4" xfId="0" applyFont="1" applyFill="1" applyBorder="1" applyAlignment="1">
      <alignment horizontal="center" wrapText="1"/>
    </xf>
    <xf numFmtId="0" fontId="11" fillId="0" borderId="0" xfId="4213" applyBorder="1" applyAlignment="1">
      <alignment horizontal="left" vertical="top"/>
    </xf>
    <xf numFmtId="0" fontId="12" fillId="3" borderId="5" xfId="0" applyFont="1" applyFill="1" applyBorder="1" applyAlignment="1">
      <alignment horizontal="left" vertical="top"/>
    </xf>
    <xf numFmtId="0" fontId="11" fillId="0" borderId="5" xfId="4213" applyBorder="1" applyAlignment="1">
      <alignment horizontal="left" vertical="top"/>
    </xf>
    <xf numFmtId="0" fontId="12" fillId="0" borderId="0" xfId="0" applyFont="1" applyAlignment="1">
      <alignment horizontal="center" vertical="top"/>
    </xf>
    <xf numFmtId="0" fontId="22" fillId="0" borderId="21" xfId="0" applyFont="1" applyBorder="1" applyAlignment="1">
      <alignment horizontal="center" vertical="top"/>
    </xf>
    <xf numFmtId="0" fontId="22" fillId="0" borderId="22" xfId="0" applyFont="1" applyBorder="1" applyAlignment="1">
      <alignment horizontal="center" vertical="top"/>
    </xf>
    <xf numFmtId="0" fontId="22" fillId="0" borderId="24" xfId="0" applyFont="1" applyBorder="1" applyAlignment="1">
      <alignment horizontal="center" vertical="top"/>
    </xf>
    <xf numFmtId="0" fontId="22" fillId="0" borderId="23" xfId="0" applyFont="1" applyBorder="1" applyAlignment="1">
      <alignment horizontal="center" vertical="top"/>
    </xf>
    <xf numFmtId="0" fontId="13" fillId="0" borderId="9" xfId="0" applyFont="1" applyBorder="1" applyAlignment="1">
      <alignment horizontal="center" vertical="top"/>
    </xf>
    <xf numFmtId="0" fontId="13" fillId="0" borderId="2" xfId="0" applyFont="1" applyBorder="1" applyAlignment="1">
      <alignment horizontal="center" vertical="top"/>
    </xf>
    <xf numFmtId="0" fontId="22" fillId="0" borderId="25" xfId="0" applyFont="1" applyBorder="1" applyAlignment="1">
      <alignment horizontal="center" vertical="top"/>
    </xf>
    <xf numFmtId="0" fontId="21" fillId="5" borderId="22" xfId="0" applyFont="1" applyFill="1" applyBorder="1" applyAlignment="1">
      <alignment horizontal="center" vertical="top"/>
    </xf>
    <xf numFmtId="0" fontId="21" fillId="5" borderId="24" xfId="0" applyFont="1" applyFill="1" applyBorder="1" applyAlignment="1">
      <alignment horizontal="center" vertical="top"/>
    </xf>
    <xf numFmtId="0" fontId="21" fillId="5" borderId="25" xfId="0" applyFont="1" applyFill="1" applyBorder="1" applyAlignment="1">
      <alignment horizontal="center" vertical="top"/>
    </xf>
    <xf numFmtId="0" fontId="12" fillId="0" borderId="0" xfId="0" applyFont="1" applyAlignment="1">
      <alignment vertical="center"/>
    </xf>
    <xf numFmtId="0" fontId="12" fillId="0" borderId="2" xfId="0" applyFont="1" applyBorder="1" applyAlignment="1">
      <alignment horizontal="left" vertical="top"/>
    </xf>
    <xf numFmtId="0" fontId="12" fillId="0" borderId="11" xfId="0" applyFont="1" applyBorder="1" applyAlignment="1">
      <alignment horizontal="left" vertical="top"/>
    </xf>
    <xf numFmtId="0" fontId="12" fillId="0" borderId="6" xfId="0" applyFont="1" applyBorder="1" applyAlignment="1">
      <alignment horizontal="left" vertical="top"/>
    </xf>
    <xf numFmtId="0" fontId="21" fillId="5" borderId="22" xfId="0" applyFont="1" applyFill="1" applyBorder="1" applyAlignment="1">
      <alignment horizontal="center"/>
    </xf>
    <xf numFmtId="0" fontId="21" fillId="5" borderId="24" xfId="0" applyFont="1" applyFill="1" applyBorder="1" applyAlignment="1">
      <alignment horizontal="center"/>
    </xf>
    <xf numFmtId="0" fontId="3" fillId="0" borderId="0" xfId="0" applyFont="1" applyAlignment="1">
      <alignment horizontal="left" vertical="top"/>
    </xf>
    <xf numFmtId="0" fontId="3" fillId="0" borderId="0" xfId="0" applyFont="1" applyAlignment="1">
      <alignment horizontal="left"/>
    </xf>
    <xf numFmtId="0" fontId="22" fillId="0" borderId="22" xfId="0" applyFont="1" applyBorder="1" applyAlignment="1">
      <alignment horizontal="center"/>
    </xf>
    <xf numFmtId="0" fontId="3" fillId="0" borderId="0" xfId="0" applyFont="1" applyAlignment="1">
      <alignment horizontal="left" vertical="center" indent="2"/>
    </xf>
    <xf numFmtId="0" fontId="12" fillId="0" borderId="0" xfId="0" applyFont="1" applyAlignment="1">
      <alignment horizontal="left" vertical="top" indent="2"/>
    </xf>
    <xf numFmtId="0" fontId="12" fillId="0" borderId="5" xfId="0" applyFont="1" applyBorder="1" applyAlignment="1">
      <alignment horizontal="left" vertical="top" indent="2"/>
    </xf>
    <xf numFmtId="0" fontId="3" fillId="0" borderId="0" xfId="0" applyFont="1"/>
    <xf numFmtId="0" fontId="3" fillId="0" borderId="0" xfId="0" applyFont="1" applyAlignment="1">
      <alignment vertical="center"/>
    </xf>
    <xf numFmtId="0" fontId="12" fillId="0" borderId="5" xfId="0" applyFont="1" applyBorder="1" applyAlignment="1">
      <alignment vertical="center"/>
    </xf>
    <xf numFmtId="0" fontId="12" fillId="0" borderId="0" xfId="0" applyFont="1" applyAlignment="1">
      <alignment horizontal="left" vertical="center" wrapText="1"/>
    </xf>
    <xf numFmtId="0" fontId="12" fillId="0" borderId="9" xfId="0" applyFont="1" applyBorder="1" applyAlignment="1">
      <alignment horizontal="left" vertical="top"/>
    </xf>
    <xf numFmtId="0" fontId="11" fillId="3" borderId="1" xfId="4213" applyFill="1" applyBorder="1" applyAlignment="1">
      <alignment horizontal="left" vertical="top"/>
    </xf>
    <xf numFmtId="0" fontId="11" fillId="3" borderId="0" xfId="4213" applyFill="1" applyBorder="1" applyAlignment="1">
      <alignment horizontal="left" vertical="top"/>
    </xf>
    <xf numFmtId="0" fontId="12" fillId="3" borderId="0" xfId="0" applyFont="1" applyFill="1" applyAlignment="1">
      <alignment horizontal="left" vertical="top"/>
    </xf>
    <xf numFmtId="0" fontId="22" fillId="0" borderId="0" xfId="0" applyFont="1" applyAlignment="1">
      <alignment horizontal="center" vertical="top"/>
    </xf>
    <xf numFmtId="0" fontId="18" fillId="0" borderId="0" xfId="0" applyFont="1" applyAlignment="1">
      <alignment horizontal="left" vertical="top"/>
    </xf>
    <xf numFmtId="0" fontId="11" fillId="0" borderId="0" xfId="4213" applyBorder="1"/>
    <xf numFmtId="164" fontId="12" fillId="0" borderId="1" xfId="0" applyNumberFormat="1" applyFont="1" applyBorder="1" applyAlignment="1">
      <alignment horizontal="left" vertical="top"/>
    </xf>
    <xf numFmtId="164" fontId="12" fillId="0" borderId="4" xfId="0" applyNumberFormat="1" applyFont="1" applyBorder="1" applyAlignment="1">
      <alignment horizontal="left" vertical="top"/>
    </xf>
    <xf numFmtId="164" fontId="12" fillId="0" borderId="5" xfId="0" applyNumberFormat="1" applyFont="1" applyBorder="1" applyAlignment="1">
      <alignment horizontal="left" vertical="top"/>
    </xf>
    <xf numFmtId="0" fontId="11" fillId="3" borderId="5" xfId="4213" applyFill="1" applyBorder="1" applyAlignment="1">
      <alignment horizontal="left" vertical="top"/>
    </xf>
    <xf numFmtId="0" fontId="11" fillId="0" borderId="5" xfId="4213" applyBorder="1"/>
    <xf numFmtId="0" fontId="22" fillId="0" borderId="24" xfId="0" applyFont="1" applyBorder="1" applyAlignment="1">
      <alignment horizontal="center"/>
    </xf>
    <xf numFmtId="0" fontId="3" fillId="0" borderId="0" xfId="4072"/>
    <xf numFmtId="0" fontId="3" fillId="0" borderId="15" xfId="0" applyFont="1" applyBorder="1" applyAlignment="1">
      <alignment horizontal="left" vertical="top"/>
    </xf>
    <xf numFmtId="0" fontId="11" fillId="0" borderId="0" xfId="4213" applyAlignment="1">
      <alignment horizontal="left" vertical="top"/>
    </xf>
    <xf numFmtId="0" fontId="11" fillId="0" borderId="17" xfId="4213" applyBorder="1" applyAlignment="1">
      <alignment horizontal="left" vertical="top"/>
    </xf>
    <xf numFmtId="0" fontId="11" fillId="0" borderId="20" xfId="4213" applyBorder="1" applyAlignment="1">
      <alignment horizontal="left" vertical="top"/>
    </xf>
    <xf numFmtId="164" fontId="3" fillId="0" borderId="0" xfId="0" applyNumberFormat="1" applyFont="1" applyAlignment="1">
      <alignment horizontal="left" vertical="top"/>
    </xf>
    <xf numFmtId="0" fontId="16" fillId="2" borderId="8" xfId="0" applyFont="1" applyFill="1" applyBorder="1" applyAlignment="1">
      <alignment horizontal="left" vertical="center"/>
    </xf>
    <xf numFmtId="0" fontId="16" fillId="2" borderId="1"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3" xfId="0" applyFont="1" applyFill="1" applyBorder="1" applyAlignment="1">
      <alignment horizontal="left" vertical="center"/>
    </xf>
    <xf numFmtId="0" fontId="11" fillId="0" borderId="8" xfId="4213" applyBorder="1" applyAlignment="1">
      <alignment horizontal="left" vertical="top"/>
    </xf>
    <xf numFmtId="0" fontId="11" fillId="0" borderId="2" xfId="4213" applyBorder="1" applyAlignment="1">
      <alignment horizontal="left" vertical="top"/>
    </xf>
    <xf numFmtId="0" fontId="11" fillId="0" borderId="11" xfId="4213" applyBorder="1" applyAlignment="1">
      <alignment horizontal="left" vertical="top"/>
    </xf>
    <xf numFmtId="0" fontId="11" fillId="0" borderId="19" xfId="4213" applyBorder="1" applyAlignment="1">
      <alignment horizontal="left" vertical="top"/>
    </xf>
    <xf numFmtId="0" fontId="12" fillId="0" borderId="2" xfId="0" applyFont="1" applyBorder="1" applyAlignment="1">
      <alignment horizontal="left" vertical="top"/>
    </xf>
    <xf numFmtId="0" fontId="12" fillId="0" borderId="11" xfId="0" applyFont="1" applyBorder="1" applyAlignment="1">
      <alignment horizontal="left" vertical="top"/>
    </xf>
    <xf numFmtId="0" fontId="11" fillId="0" borderId="0" xfId="4213" applyAlignment="1">
      <alignment vertical="top" wrapText="1"/>
    </xf>
    <xf numFmtId="0" fontId="0" fillId="0" borderId="0" xfId="0" applyAlignment="1">
      <alignment vertical="top"/>
    </xf>
    <xf numFmtId="0" fontId="12" fillId="0" borderId="6" xfId="0" applyFont="1" applyBorder="1" applyAlignment="1">
      <alignment horizontal="left" vertical="top"/>
    </xf>
  </cellXfs>
  <cellStyles count="4217">
    <cellStyle name="Followed Hyperlink 2" xfId="2" xr:uid="{00000000-0005-0000-0000-000000000000}"/>
    <cellStyle name="Followed Hyperlink 3" xfId="3" xr:uid="{00000000-0005-0000-0000-000001000000}"/>
    <cellStyle name="Hyperlink" xfId="4213" builtinId="8"/>
    <cellStyle name="Hyperlink 10 10" xfId="4" xr:uid="{00000000-0005-0000-0000-000003000000}"/>
    <cellStyle name="Hyperlink 10 11" xfId="5" xr:uid="{00000000-0005-0000-0000-000004000000}"/>
    <cellStyle name="Hyperlink 10 12" xfId="6" xr:uid="{00000000-0005-0000-0000-000005000000}"/>
    <cellStyle name="Hyperlink 10 13" xfId="7" xr:uid="{00000000-0005-0000-0000-000006000000}"/>
    <cellStyle name="Hyperlink 10 14" xfId="8" xr:uid="{00000000-0005-0000-0000-000007000000}"/>
    <cellStyle name="Hyperlink 10 2" xfId="9" xr:uid="{00000000-0005-0000-0000-000008000000}"/>
    <cellStyle name="Hyperlink 10 3" xfId="10" xr:uid="{00000000-0005-0000-0000-000009000000}"/>
    <cellStyle name="Hyperlink 10 4" xfId="11" xr:uid="{00000000-0005-0000-0000-00000A000000}"/>
    <cellStyle name="Hyperlink 10 5" xfId="12" xr:uid="{00000000-0005-0000-0000-00000B000000}"/>
    <cellStyle name="Hyperlink 10 6" xfId="13" xr:uid="{00000000-0005-0000-0000-00000C000000}"/>
    <cellStyle name="Hyperlink 10 7" xfId="14" xr:uid="{00000000-0005-0000-0000-00000D000000}"/>
    <cellStyle name="Hyperlink 10 8" xfId="15" xr:uid="{00000000-0005-0000-0000-00000E000000}"/>
    <cellStyle name="Hyperlink 10 9" xfId="16" xr:uid="{00000000-0005-0000-0000-00000F000000}"/>
    <cellStyle name="Hyperlink 11 10" xfId="17" xr:uid="{00000000-0005-0000-0000-000010000000}"/>
    <cellStyle name="Hyperlink 11 11" xfId="18" xr:uid="{00000000-0005-0000-0000-000011000000}"/>
    <cellStyle name="Hyperlink 11 12" xfId="19" xr:uid="{00000000-0005-0000-0000-000012000000}"/>
    <cellStyle name="Hyperlink 11 13" xfId="20" xr:uid="{00000000-0005-0000-0000-000013000000}"/>
    <cellStyle name="Hyperlink 11 14" xfId="21" xr:uid="{00000000-0005-0000-0000-000014000000}"/>
    <cellStyle name="Hyperlink 11 2" xfId="22" xr:uid="{00000000-0005-0000-0000-000015000000}"/>
    <cellStyle name="Hyperlink 11 3" xfId="23" xr:uid="{00000000-0005-0000-0000-000016000000}"/>
    <cellStyle name="Hyperlink 11 4" xfId="24" xr:uid="{00000000-0005-0000-0000-000017000000}"/>
    <cellStyle name="Hyperlink 11 5" xfId="25" xr:uid="{00000000-0005-0000-0000-000018000000}"/>
    <cellStyle name="Hyperlink 11 6" xfId="26" xr:uid="{00000000-0005-0000-0000-000019000000}"/>
    <cellStyle name="Hyperlink 11 7" xfId="27" xr:uid="{00000000-0005-0000-0000-00001A000000}"/>
    <cellStyle name="Hyperlink 11 8" xfId="28" xr:uid="{00000000-0005-0000-0000-00001B000000}"/>
    <cellStyle name="Hyperlink 11 9" xfId="29" xr:uid="{00000000-0005-0000-0000-00001C000000}"/>
    <cellStyle name="Hyperlink 12 10" xfId="30" xr:uid="{00000000-0005-0000-0000-00001D000000}"/>
    <cellStyle name="Hyperlink 12 11" xfId="31" xr:uid="{00000000-0005-0000-0000-00001E000000}"/>
    <cellStyle name="Hyperlink 12 12" xfId="32" xr:uid="{00000000-0005-0000-0000-00001F000000}"/>
    <cellStyle name="Hyperlink 12 13" xfId="33" xr:uid="{00000000-0005-0000-0000-000020000000}"/>
    <cellStyle name="Hyperlink 12 14" xfId="34" xr:uid="{00000000-0005-0000-0000-000021000000}"/>
    <cellStyle name="Hyperlink 12 2" xfId="35" xr:uid="{00000000-0005-0000-0000-000022000000}"/>
    <cellStyle name="Hyperlink 12 3" xfId="36" xr:uid="{00000000-0005-0000-0000-000023000000}"/>
    <cellStyle name="Hyperlink 12 4" xfId="37" xr:uid="{00000000-0005-0000-0000-000024000000}"/>
    <cellStyle name="Hyperlink 12 5" xfId="38" xr:uid="{00000000-0005-0000-0000-000025000000}"/>
    <cellStyle name="Hyperlink 12 6" xfId="39" xr:uid="{00000000-0005-0000-0000-000026000000}"/>
    <cellStyle name="Hyperlink 12 7" xfId="40" xr:uid="{00000000-0005-0000-0000-000027000000}"/>
    <cellStyle name="Hyperlink 12 8" xfId="41" xr:uid="{00000000-0005-0000-0000-000028000000}"/>
    <cellStyle name="Hyperlink 12 9" xfId="42" xr:uid="{00000000-0005-0000-0000-000029000000}"/>
    <cellStyle name="Hyperlink 13 10" xfId="43" xr:uid="{00000000-0005-0000-0000-00002A000000}"/>
    <cellStyle name="Hyperlink 13 11" xfId="44" xr:uid="{00000000-0005-0000-0000-00002B000000}"/>
    <cellStyle name="Hyperlink 13 12" xfId="45" xr:uid="{00000000-0005-0000-0000-00002C000000}"/>
    <cellStyle name="Hyperlink 13 13" xfId="46" xr:uid="{00000000-0005-0000-0000-00002D000000}"/>
    <cellStyle name="Hyperlink 13 14" xfId="47" xr:uid="{00000000-0005-0000-0000-00002E000000}"/>
    <cellStyle name="Hyperlink 13 2" xfId="48" xr:uid="{00000000-0005-0000-0000-00002F000000}"/>
    <cellStyle name="Hyperlink 13 3" xfId="49" xr:uid="{00000000-0005-0000-0000-000030000000}"/>
    <cellStyle name="Hyperlink 13 4" xfId="50" xr:uid="{00000000-0005-0000-0000-000031000000}"/>
    <cellStyle name="Hyperlink 13 5" xfId="51" xr:uid="{00000000-0005-0000-0000-000032000000}"/>
    <cellStyle name="Hyperlink 13 6" xfId="52" xr:uid="{00000000-0005-0000-0000-000033000000}"/>
    <cellStyle name="Hyperlink 13 7" xfId="53" xr:uid="{00000000-0005-0000-0000-000034000000}"/>
    <cellStyle name="Hyperlink 13 8" xfId="54" xr:uid="{00000000-0005-0000-0000-000035000000}"/>
    <cellStyle name="Hyperlink 13 9" xfId="55" xr:uid="{00000000-0005-0000-0000-000036000000}"/>
    <cellStyle name="Hyperlink 14 10" xfId="56" xr:uid="{00000000-0005-0000-0000-000037000000}"/>
    <cellStyle name="Hyperlink 14 11" xfId="57" xr:uid="{00000000-0005-0000-0000-000038000000}"/>
    <cellStyle name="Hyperlink 14 12" xfId="58" xr:uid="{00000000-0005-0000-0000-000039000000}"/>
    <cellStyle name="Hyperlink 14 13" xfId="59" xr:uid="{00000000-0005-0000-0000-00003A000000}"/>
    <cellStyle name="Hyperlink 14 14" xfId="60" xr:uid="{00000000-0005-0000-0000-00003B000000}"/>
    <cellStyle name="Hyperlink 14 2" xfId="61" xr:uid="{00000000-0005-0000-0000-00003C000000}"/>
    <cellStyle name="Hyperlink 14 3" xfId="62" xr:uid="{00000000-0005-0000-0000-00003D000000}"/>
    <cellStyle name="Hyperlink 14 4" xfId="63" xr:uid="{00000000-0005-0000-0000-00003E000000}"/>
    <cellStyle name="Hyperlink 14 5" xfId="64" xr:uid="{00000000-0005-0000-0000-00003F000000}"/>
    <cellStyle name="Hyperlink 14 6" xfId="65" xr:uid="{00000000-0005-0000-0000-000040000000}"/>
    <cellStyle name="Hyperlink 14 7" xfId="66" xr:uid="{00000000-0005-0000-0000-000041000000}"/>
    <cellStyle name="Hyperlink 14 8" xfId="67" xr:uid="{00000000-0005-0000-0000-000042000000}"/>
    <cellStyle name="Hyperlink 14 9" xfId="68" xr:uid="{00000000-0005-0000-0000-000043000000}"/>
    <cellStyle name="Hyperlink 15 10" xfId="69" xr:uid="{00000000-0005-0000-0000-000044000000}"/>
    <cellStyle name="Hyperlink 15 11" xfId="70" xr:uid="{00000000-0005-0000-0000-000045000000}"/>
    <cellStyle name="Hyperlink 15 12" xfId="71" xr:uid="{00000000-0005-0000-0000-000046000000}"/>
    <cellStyle name="Hyperlink 15 13" xfId="72" xr:uid="{00000000-0005-0000-0000-000047000000}"/>
    <cellStyle name="Hyperlink 15 14" xfId="73" xr:uid="{00000000-0005-0000-0000-000048000000}"/>
    <cellStyle name="Hyperlink 15 2" xfId="74" xr:uid="{00000000-0005-0000-0000-000049000000}"/>
    <cellStyle name="Hyperlink 15 3" xfId="75" xr:uid="{00000000-0005-0000-0000-00004A000000}"/>
    <cellStyle name="Hyperlink 15 4" xfId="76" xr:uid="{00000000-0005-0000-0000-00004B000000}"/>
    <cellStyle name="Hyperlink 15 5" xfId="77" xr:uid="{00000000-0005-0000-0000-00004C000000}"/>
    <cellStyle name="Hyperlink 15 6" xfId="78" xr:uid="{00000000-0005-0000-0000-00004D000000}"/>
    <cellStyle name="Hyperlink 15 7" xfId="79" xr:uid="{00000000-0005-0000-0000-00004E000000}"/>
    <cellStyle name="Hyperlink 15 8" xfId="80" xr:uid="{00000000-0005-0000-0000-00004F000000}"/>
    <cellStyle name="Hyperlink 15 9" xfId="81" xr:uid="{00000000-0005-0000-0000-000050000000}"/>
    <cellStyle name="Hyperlink 16 10" xfId="82" xr:uid="{00000000-0005-0000-0000-000051000000}"/>
    <cellStyle name="Hyperlink 16 11" xfId="83" xr:uid="{00000000-0005-0000-0000-000052000000}"/>
    <cellStyle name="Hyperlink 16 12" xfId="84" xr:uid="{00000000-0005-0000-0000-000053000000}"/>
    <cellStyle name="Hyperlink 16 13" xfId="85" xr:uid="{00000000-0005-0000-0000-000054000000}"/>
    <cellStyle name="Hyperlink 16 14" xfId="86" xr:uid="{00000000-0005-0000-0000-000055000000}"/>
    <cellStyle name="Hyperlink 16 2" xfId="87" xr:uid="{00000000-0005-0000-0000-000056000000}"/>
    <cellStyle name="Hyperlink 16 3" xfId="88" xr:uid="{00000000-0005-0000-0000-000057000000}"/>
    <cellStyle name="Hyperlink 16 4" xfId="89" xr:uid="{00000000-0005-0000-0000-000058000000}"/>
    <cellStyle name="Hyperlink 16 5" xfId="90" xr:uid="{00000000-0005-0000-0000-000059000000}"/>
    <cellStyle name="Hyperlink 16 6" xfId="91" xr:uid="{00000000-0005-0000-0000-00005A000000}"/>
    <cellStyle name="Hyperlink 16 7" xfId="92" xr:uid="{00000000-0005-0000-0000-00005B000000}"/>
    <cellStyle name="Hyperlink 16 8" xfId="93" xr:uid="{00000000-0005-0000-0000-00005C000000}"/>
    <cellStyle name="Hyperlink 16 9" xfId="94" xr:uid="{00000000-0005-0000-0000-00005D000000}"/>
    <cellStyle name="Hyperlink 17 10" xfId="95" xr:uid="{00000000-0005-0000-0000-00005E000000}"/>
    <cellStyle name="Hyperlink 17 11" xfId="96" xr:uid="{00000000-0005-0000-0000-00005F000000}"/>
    <cellStyle name="Hyperlink 17 12" xfId="97" xr:uid="{00000000-0005-0000-0000-000060000000}"/>
    <cellStyle name="Hyperlink 17 13" xfId="98" xr:uid="{00000000-0005-0000-0000-000061000000}"/>
    <cellStyle name="Hyperlink 17 14" xfId="99" xr:uid="{00000000-0005-0000-0000-000062000000}"/>
    <cellStyle name="Hyperlink 17 2" xfId="100" xr:uid="{00000000-0005-0000-0000-000063000000}"/>
    <cellStyle name="Hyperlink 17 3" xfId="101" xr:uid="{00000000-0005-0000-0000-000064000000}"/>
    <cellStyle name="Hyperlink 17 4" xfId="102" xr:uid="{00000000-0005-0000-0000-000065000000}"/>
    <cellStyle name="Hyperlink 17 5" xfId="103" xr:uid="{00000000-0005-0000-0000-000066000000}"/>
    <cellStyle name="Hyperlink 17 6" xfId="104" xr:uid="{00000000-0005-0000-0000-000067000000}"/>
    <cellStyle name="Hyperlink 17 7" xfId="105" xr:uid="{00000000-0005-0000-0000-000068000000}"/>
    <cellStyle name="Hyperlink 17 8" xfId="106" xr:uid="{00000000-0005-0000-0000-000069000000}"/>
    <cellStyle name="Hyperlink 17 9" xfId="107" xr:uid="{00000000-0005-0000-0000-00006A000000}"/>
    <cellStyle name="Hyperlink 18 10" xfId="108" xr:uid="{00000000-0005-0000-0000-00006B000000}"/>
    <cellStyle name="Hyperlink 18 11" xfId="109" xr:uid="{00000000-0005-0000-0000-00006C000000}"/>
    <cellStyle name="Hyperlink 18 12" xfId="110" xr:uid="{00000000-0005-0000-0000-00006D000000}"/>
    <cellStyle name="Hyperlink 18 13" xfId="111" xr:uid="{00000000-0005-0000-0000-00006E000000}"/>
    <cellStyle name="Hyperlink 18 14" xfId="112" xr:uid="{00000000-0005-0000-0000-00006F000000}"/>
    <cellStyle name="Hyperlink 18 2" xfId="113" xr:uid="{00000000-0005-0000-0000-000070000000}"/>
    <cellStyle name="Hyperlink 18 3" xfId="114" xr:uid="{00000000-0005-0000-0000-000071000000}"/>
    <cellStyle name="Hyperlink 18 4" xfId="115" xr:uid="{00000000-0005-0000-0000-000072000000}"/>
    <cellStyle name="Hyperlink 18 5" xfId="116" xr:uid="{00000000-0005-0000-0000-000073000000}"/>
    <cellStyle name="Hyperlink 18 6" xfId="117" xr:uid="{00000000-0005-0000-0000-000074000000}"/>
    <cellStyle name="Hyperlink 18 7" xfId="118" xr:uid="{00000000-0005-0000-0000-000075000000}"/>
    <cellStyle name="Hyperlink 18 8" xfId="119" xr:uid="{00000000-0005-0000-0000-000076000000}"/>
    <cellStyle name="Hyperlink 18 9" xfId="120" xr:uid="{00000000-0005-0000-0000-000077000000}"/>
    <cellStyle name="Hyperlink 19 10" xfId="121" xr:uid="{00000000-0005-0000-0000-000078000000}"/>
    <cellStyle name="Hyperlink 19 11" xfId="122" xr:uid="{00000000-0005-0000-0000-000079000000}"/>
    <cellStyle name="Hyperlink 19 12" xfId="123" xr:uid="{00000000-0005-0000-0000-00007A000000}"/>
    <cellStyle name="Hyperlink 19 13" xfId="124" xr:uid="{00000000-0005-0000-0000-00007B000000}"/>
    <cellStyle name="Hyperlink 19 14" xfId="125" xr:uid="{00000000-0005-0000-0000-00007C000000}"/>
    <cellStyle name="Hyperlink 19 2" xfId="126" xr:uid="{00000000-0005-0000-0000-00007D000000}"/>
    <cellStyle name="Hyperlink 19 3" xfId="127" xr:uid="{00000000-0005-0000-0000-00007E000000}"/>
    <cellStyle name="Hyperlink 19 4" xfId="128" xr:uid="{00000000-0005-0000-0000-00007F000000}"/>
    <cellStyle name="Hyperlink 19 5" xfId="129" xr:uid="{00000000-0005-0000-0000-000080000000}"/>
    <cellStyle name="Hyperlink 19 6" xfId="130" xr:uid="{00000000-0005-0000-0000-000081000000}"/>
    <cellStyle name="Hyperlink 19 7" xfId="131" xr:uid="{00000000-0005-0000-0000-000082000000}"/>
    <cellStyle name="Hyperlink 19 8" xfId="132" xr:uid="{00000000-0005-0000-0000-000083000000}"/>
    <cellStyle name="Hyperlink 19 9" xfId="133" xr:uid="{00000000-0005-0000-0000-000084000000}"/>
    <cellStyle name="Hyperlink 2" xfId="134" xr:uid="{00000000-0005-0000-0000-000085000000}"/>
    <cellStyle name="Hyperlink 2 10" xfId="135" xr:uid="{00000000-0005-0000-0000-000086000000}"/>
    <cellStyle name="Hyperlink 2 11" xfId="136" xr:uid="{00000000-0005-0000-0000-000087000000}"/>
    <cellStyle name="Hyperlink 2 12" xfId="137" xr:uid="{00000000-0005-0000-0000-000088000000}"/>
    <cellStyle name="Hyperlink 2 13" xfId="138" xr:uid="{00000000-0005-0000-0000-000089000000}"/>
    <cellStyle name="Hyperlink 2 14" xfId="139" xr:uid="{00000000-0005-0000-0000-00008A000000}"/>
    <cellStyle name="Hyperlink 2 14 2" xfId="140" xr:uid="{00000000-0005-0000-0000-00008B000000}"/>
    <cellStyle name="Hyperlink 2 14 3" xfId="141" xr:uid="{00000000-0005-0000-0000-00008C000000}"/>
    <cellStyle name="Hyperlink 2 14 4" xfId="142" xr:uid="{00000000-0005-0000-0000-00008D000000}"/>
    <cellStyle name="Hyperlink 2 14 5" xfId="143" xr:uid="{00000000-0005-0000-0000-00008E000000}"/>
    <cellStyle name="Hyperlink 2 14 6" xfId="144" xr:uid="{00000000-0005-0000-0000-00008F000000}"/>
    <cellStyle name="Hyperlink 2 14 7" xfId="145" xr:uid="{00000000-0005-0000-0000-000090000000}"/>
    <cellStyle name="Hyperlink 2 14 8" xfId="146" xr:uid="{00000000-0005-0000-0000-000091000000}"/>
    <cellStyle name="Hyperlink 2 15" xfId="147" xr:uid="{00000000-0005-0000-0000-000092000000}"/>
    <cellStyle name="Hyperlink 2 16" xfId="148" xr:uid="{00000000-0005-0000-0000-000093000000}"/>
    <cellStyle name="Hyperlink 2 17" xfId="149" xr:uid="{00000000-0005-0000-0000-000094000000}"/>
    <cellStyle name="Hyperlink 2 18" xfId="150" xr:uid="{00000000-0005-0000-0000-000095000000}"/>
    <cellStyle name="Hyperlink 2 19" xfId="151" xr:uid="{00000000-0005-0000-0000-000096000000}"/>
    <cellStyle name="Hyperlink 2 2" xfId="152" xr:uid="{00000000-0005-0000-0000-000097000000}"/>
    <cellStyle name="Hyperlink 2 20" xfId="153" xr:uid="{00000000-0005-0000-0000-000098000000}"/>
    <cellStyle name="Hyperlink 2 21" xfId="154" xr:uid="{00000000-0005-0000-0000-000099000000}"/>
    <cellStyle name="Hyperlink 2 22" xfId="155" xr:uid="{00000000-0005-0000-0000-00009A000000}"/>
    <cellStyle name="Hyperlink 2 3" xfId="156" xr:uid="{00000000-0005-0000-0000-00009B000000}"/>
    <cellStyle name="Hyperlink 2 4" xfId="157" xr:uid="{00000000-0005-0000-0000-00009C000000}"/>
    <cellStyle name="Hyperlink 2 5" xfId="158" xr:uid="{00000000-0005-0000-0000-00009D000000}"/>
    <cellStyle name="Hyperlink 2 6" xfId="159" xr:uid="{00000000-0005-0000-0000-00009E000000}"/>
    <cellStyle name="Hyperlink 2 7" xfId="160" xr:uid="{00000000-0005-0000-0000-00009F000000}"/>
    <cellStyle name="Hyperlink 2 8" xfId="161" xr:uid="{00000000-0005-0000-0000-0000A0000000}"/>
    <cellStyle name="Hyperlink 2 9" xfId="162" xr:uid="{00000000-0005-0000-0000-0000A1000000}"/>
    <cellStyle name="Hyperlink 20 10" xfId="163" xr:uid="{00000000-0005-0000-0000-0000A2000000}"/>
    <cellStyle name="Hyperlink 20 11" xfId="164" xr:uid="{00000000-0005-0000-0000-0000A3000000}"/>
    <cellStyle name="Hyperlink 20 12" xfId="165" xr:uid="{00000000-0005-0000-0000-0000A4000000}"/>
    <cellStyle name="Hyperlink 20 13" xfId="166" xr:uid="{00000000-0005-0000-0000-0000A5000000}"/>
    <cellStyle name="Hyperlink 20 14" xfId="167" xr:uid="{00000000-0005-0000-0000-0000A6000000}"/>
    <cellStyle name="Hyperlink 20 2" xfId="168" xr:uid="{00000000-0005-0000-0000-0000A7000000}"/>
    <cellStyle name="Hyperlink 20 3" xfId="169" xr:uid="{00000000-0005-0000-0000-0000A8000000}"/>
    <cellStyle name="Hyperlink 20 4" xfId="170" xr:uid="{00000000-0005-0000-0000-0000A9000000}"/>
    <cellStyle name="Hyperlink 20 5" xfId="171" xr:uid="{00000000-0005-0000-0000-0000AA000000}"/>
    <cellStyle name="Hyperlink 20 6" xfId="172" xr:uid="{00000000-0005-0000-0000-0000AB000000}"/>
    <cellStyle name="Hyperlink 20 7" xfId="173" xr:uid="{00000000-0005-0000-0000-0000AC000000}"/>
    <cellStyle name="Hyperlink 20 8" xfId="174" xr:uid="{00000000-0005-0000-0000-0000AD000000}"/>
    <cellStyle name="Hyperlink 20 9" xfId="175" xr:uid="{00000000-0005-0000-0000-0000AE000000}"/>
    <cellStyle name="Hyperlink 21 10" xfId="176" xr:uid="{00000000-0005-0000-0000-0000AF000000}"/>
    <cellStyle name="Hyperlink 21 11" xfId="177" xr:uid="{00000000-0005-0000-0000-0000B0000000}"/>
    <cellStyle name="Hyperlink 21 12" xfId="178" xr:uid="{00000000-0005-0000-0000-0000B1000000}"/>
    <cellStyle name="Hyperlink 21 13" xfId="179" xr:uid="{00000000-0005-0000-0000-0000B2000000}"/>
    <cellStyle name="Hyperlink 21 14" xfId="180" xr:uid="{00000000-0005-0000-0000-0000B3000000}"/>
    <cellStyle name="Hyperlink 21 2" xfId="181" xr:uid="{00000000-0005-0000-0000-0000B4000000}"/>
    <cellStyle name="Hyperlink 21 3" xfId="182" xr:uid="{00000000-0005-0000-0000-0000B5000000}"/>
    <cellStyle name="Hyperlink 21 4" xfId="183" xr:uid="{00000000-0005-0000-0000-0000B6000000}"/>
    <cellStyle name="Hyperlink 21 5" xfId="184" xr:uid="{00000000-0005-0000-0000-0000B7000000}"/>
    <cellStyle name="Hyperlink 21 6" xfId="185" xr:uid="{00000000-0005-0000-0000-0000B8000000}"/>
    <cellStyle name="Hyperlink 21 7" xfId="186" xr:uid="{00000000-0005-0000-0000-0000B9000000}"/>
    <cellStyle name="Hyperlink 21 8" xfId="187" xr:uid="{00000000-0005-0000-0000-0000BA000000}"/>
    <cellStyle name="Hyperlink 21 9" xfId="188" xr:uid="{00000000-0005-0000-0000-0000BB000000}"/>
    <cellStyle name="Hyperlink 22 10" xfId="189" xr:uid="{00000000-0005-0000-0000-0000BC000000}"/>
    <cellStyle name="Hyperlink 22 11" xfId="190" xr:uid="{00000000-0005-0000-0000-0000BD000000}"/>
    <cellStyle name="Hyperlink 22 12" xfId="191" xr:uid="{00000000-0005-0000-0000-0000BE000000}"/>
    <cellStyle name="Hyperlink 22 13" xfId="192" xr:uid="{00000000-0005-0000-0000-0000BF000000}"/>
    <cellStyle name="Hyperlink 22 14" xfId="193" xr:uid="{00000000-0005-0000-0000-0000C0000000}"/>
    <cellStyle name="Hyperlink 22 2" xfId="194" xr:uid="{00000000-0005-0000-0000-0000C1000000}"/>
    <cellStyle name="Hyperlink 22 3" xfId="195" xr:uid="{00000000-0005-0000-0000-0000C2000000}"/>
    <cellStyle name="Hyperlink 22 4" xfId="196" xr:uid="{00000000-0005-0000-0000-0000C3000000}"/>
    <cellStyle name="Hyperlink 22 5" xfId="197" xr:uid="{00000000-0005-0000-0000-0000C4000000}"/>
    <cellStyle name="Hyperlink 22 6" xfId="198" xr:uid="{00000000-0005-0000-0000-0000C5000000}"/>
    <cellStyle name="Hyperlink 22 7" xfId="199" xr:uid="{00000000-0005-0000-0000-0000C6000000}"/>
    <cellStyle name="Hyperlink 22 8" xfId="200" xr:uid="{00000000-0005-0000-0000-0000C7000000}"/>
    <cellStyle name="Hyperlink 22 9" xfId="201" xr:uid="{00000000-0005-0000-0000-0000C8000000}"/>
    <cellStyle name="Hyperlink 23 10" xfId="202" xr:uid="{00000000-0005-0000-0000-0000C9000000}"/>
    <cellStyle name="Hyperlink 23 11" xfId="203" xr:uid="{00000000-0005-0000-0000-0000CA000000}"/>
    <cellStyle name="Hyperlink 23 12" xfId="204" xr:uid="{00000000-0005-0000-0000-0000CB000000}"/>
    <cellStyle name="Hyperlink 23 13" xfId="205" xr:uid="{00000000-0005-0000-0000-0000CC000000}"/>
    <cellStyle name="Hyperlink 23 14" xfId="206" xr:uid="{00000000-0005-0000-0000-0000CD000000}"/>
    <cellStyle name="Hyperlink 23 2" xfId="207" xr:uid="{00000000-0005-0000-0000-0000CE000000}"/>
    <cellStyle name="Hyperlink 23 3" xfId="208" xr:uid="{00000000-0005-0000-0000-0000CF000000}"/>
    <cellStyle name="Hyperlink 23 4" xfId="209" xr:uid="{00000000-0005-0000-0000-0000D0000000}"/>
    <cellStyle name="Hyperlink 23 5" xfId="210" xr:uid="{00000000-0005-0000-0000-0000D1000000}"/>
    <cellStyle name="Hyperlink 23 6" xfId="211" xr:uid="{00000000-0005-0000-0000-0000D2000000}"/>
    <cellStyle name="Hyperlink 23 7" xfId="212" xr:uid="{00000000-0005-0000-0000-0000D3000000}"/>
    <cellStyle name="Hyperlink 23 8" xfId="213" xr:uid="{00000000-0005-0000-0000-0000D4000000}"/>
    <cellStyle name="Hyperlink 23 9" xfId="214" xr:uid="{00000000-0005-0000-0000-0000D5000000}"/>
    <cellStyle name="Hyperlink 24 10" xfId="215" xr:uid="{00000000-0005-0000-0000-0000D6000000}"/>
    <cellStyle name="Hyperlink 24 11" xfId="216" xr:uid="{00000000-0005-0000-0000-0000D7000000}"/>
    <cellStyle name="Hyperlink 24 12" xfId="217" xr:uid="{00000000-0005-0000-0000-0000D8000000}"/>
    <cellStyle name="Hyperlink 24 13" xfId="218" xr:uid="{00000000-0005-0000-0000-0000D9000000}"/>
    <cellStyle name="Hyperlink 24 14" xfId="219" xr:uid="{00000000-0005-0000-0000-0000DA000000}"/>
    <cellStyle name="Hyperlink 24 2" xfId="220" xr:uid="{00000000-0005-0000-0000-0000DB000000}"/>
    <cellStyle name="Hyperlink 24 3" xfId="221" xr:uid="{00000000-0005-0000-0000-0000DC000000}"/>
    <cellStyle name="Hyperlink 24 4" xfId="222" xr:uid="{00000000-0005-0000-0000-0000DD000000}"/>
    <cellStyle name="Hyperlink 24 5" xfId="223" xr:uid="{00000000-0005-0000-0000-0000DE000000}"/>
    <cellStyle name="Hyperlink 24 6" xfId="224" xr:uid="{00000000-0005-0000-0000-0000DF000000}"/>
    <cellStyle name="Hyperlink 24 7" xfId="225" xr:uid="{00000000-0005-0000-0000-0000E0000000}"/>
    <cellStyle name="Hyperlink 24 8" xfId="226" xr:uid="{00000000-0005-0000-0000-0000E1000000}"/>
    <cellStyle name="Hyperlink 24 9" xfId="227" xr:uid="{00000000-0005-0000-0000-0000E2000000}"/>
    <cellStyle name="Hyperlink 3" xfId="228" xr:uid="{00000000-0005-0000-0000-0000E3000000}"/>
    <cellStyle name="Hyperlink 3 10" xfId="229" xr:uid="{00000000-0005-0000-0000-0000E4000000}"/>
    <cellStyle name="Hyperlink 3 11" xfId="230" xr:uid="{00000000-0005-0000-0000-0000E5000000}"/>
    <cellStyle name="Hyperlink 3 12" xfId="231" xr:uid="{00000000-0005-0000-0000-0000E6000000}"/>
    <cellStyle name="Hyperlink 3 13" xfId="232" xr:uid="{00000000-0005-0000-0000-0000E7000000}"/>
    <cellStyle name="Hyperlink 3 14" xfId="233" xr:uid="{00000000-0005-0000-0000-0000E8000000}"/>
    <cellStyle name="Hyperlink 3 2" xfId="234" xr:uid="{00000000-0005-0000-0000-0000E9000000}"/>
    <cellStyle name="Hyperlink 3 3" xfId="235" xr:uid="{00000000-0005-0000-0000-0000EA000000}"/>
    <cellStyle name="Hyperlink 3 4" xfId="236" xr:uid="{00000000-0005-0000-0000-0000EB000000}"/>
    <cellStyle name="Hyperlink 3 5" xfId="237" xr:uid="{00000000-0005-0000-0000-0000EC000000}"/>
    <cellStyle name="Hyperlink 3 6" xfId="238" xr:uid="{00000000-0005-0000-0000-0000ED000000}"/>
    <cellStyle name="Hyperlink 3 7" xfId="239" xr:uid="{00000000-0005-0000-0000-0000EE000000}"/>
    <cellStyle name="Hyperlink 3 8" xfId="240" xr:uid="{00000000-0005-0000-0000-0000EF000000}"/>
    <cellStyle name="Hyperlink 3 9" xfId="241" xr:uid="{00000000-0005-0000-0000-0000F0000000}"/>
    <cellStyle name="Hyperlink 32" xfId="242" xr:uid="{00000000-0005-0000-0000-0000F1000000}"/>
    <cellStyle name="Hyperlink 33" xfId="243" xr:uid="{00000000-0005-0000-0000-0000F2000000}"/>
    <cellStyle name="Hyperlink 4" xfId="244" xr:uid="{00000000-0005-0000-0000-0000F3000000}"/>
    <cellStyle name="Hyperlink 4 10" xfId="245" xr:uid="{00000000-0005-0000-0000-0000F4000000}"/>
    <cellStyle name="Hyperlink 4 11" xfId="246" xr:uid="{00000000-0005-0000-0000-0000F5000000}"/>
    <cellStyle name="Hyperlink 4 12" xfId="247" xr:uid="{00000000-0005-0000-0000-0000F6000000}"/>
    <cellStyle name="Hyperlink 4 13" xfId="248" xr:uid="{00000000-0005-0000-0000-0000F7000000}"/>
    <cellStyle name="Hyperlink 4 14" xfId="249" xr:uid="{00000000-0005-0000-0000-0000F8000000}"/>
    <cellStyle name="Hyperlink 4 2" xfId="250" xr:uid="{00000000-0005-0000-0000-0000F9000000}"/>
    <cellStyle name="Hyperlink 4 3" xfId="251" xr:uid="{00000000-0005-0000-0000-0000FA000000}"/>
    <cellStyle name="Hyperlink 4 4" xfId="252" xr:uid="{00000000-0005-0000-0000-0000FB000000}"/>
    <cellStyle name="Hyperlink 4 5" xfId="253" xr:uid="{00000000-0005-0000-0000-0000FC000000}"/>
    <cellStyle name="Hyperlink 4 6" xfId="254" xr:uid="{00000000-0005-0000-0000-0000FD000000}"/>
    <cellStyle name="Hyperlink 4 7" xfId="255" xr:uid="{00000000-0005-0000-0000-0000FE000000}"/>
    <cellStyle name="Hyperlink 4 8" xfId="256" xr:uid="{00000000-0005-0000-0000-0000FF000000}"/>
    <cellStyle name="Hyperlink 4 9" xfId="257" xr:uid="{00000000-0005-0000-0000-000000010000}"/>
    <cellStyle name="Hyperlink 5" xfId="258" xr:uid="{00000000-0005-0000-0000-000001010000}"/>
    <cellStyle name="Hyperlink 5 10" xfId="259" xr:uid="{00000000-0005-0000-0000-000002010000}"/>
    <cellStyle name="Hyperlink 5 11" xfId="260" xr:uid="{00000000-0005-0000-0000-000003010000}"/>
    <cellStyle name="Hyperlink 5 12" xfId="261" xr:uid="{00000000-0005-0000-0000-000004010000}"/>
    <cellStyle name="Hyperlink 5 13" xfId="262" xr:uid="{00000000-0005-0000-0000-000005010000}"/>
    <cellStyle name="Hyperlink 5 14" xfId="263" xr:uid="{00000000-0005-0000-0000-000006010000}"/>
    <cellStyle name="Hyperlink 5 2" xfId="264" xr:uid="{00000000-0005-0000-0000-000007010000}"/>
    <cellStyle name="Hyperlink 5 3" xfId="265" xr:uid="{00000000-0005-0000-0000-000008010000}"/>
    <cellStyle name="Hyperlink 5 4" xfId="266" xr:uid="{00000000-0005-0000-0000-000009010000}"/>
    <cellStyle name="Hyperlink 5 5" xfId="267" xr:uid="{00000000-0005-0000-0000-00000A010000}"/>
    <cellStyle name="Hyperlink 5 6" xfId="268" xr:uid="{00000000-0005-0000-0000-00000B010000}"/>
    <cellStyle name="Hyperlink 5 7" xfId="269" xr:uid="{00000000-0005-0000-0000-00000C010000}"/>
    <cellStyle name="Hyperlink 5 8" xfId="270" xr:uid="{00000000-0005-0000-0000-00000D010000}"/>
    <cellStyle name="Hyperlink 5 9" xfId="271" xr:uid="{00000000-0005-0000-0000-00000E010000}"/>
    <cellStyle name="Hyperlink 6" xfId="272" xr:uid="{00000000-0005-0000-0000-00000F010000}"/>
    <cellStyle name="Hyperlink 6 10" xfId="273" xr:uid="{00000000-0005-0000-0000-000010010000}"/>
    <cellStyle name="Hyperlink 6 11" xfId="274" xr:uid="{00000000-0005-0000-0000-000011010000}"/>
    <cellStyle name="Hyperlink 6 12" xfId="275" xr:uid="{00000000-0005-0000-0000-000012010000}"/>
    <cellStyle name="Hyperlink 6 13" xfId="276" xr:uid="{00000000-0005-0000-0000-000013010000}"/>
    <cellStyle name="Hyperlink 6 14" xfId="277" xr:uid="{00000000-0005-0000-0000-000014010000}"/>
    <cellStyle name="Hyperlink 6 2" xfId="278" xr:uid="{00000000-0005-0000-0000-000015010000}"/>
    <cellStyle name="Hyperlink 6 3" xfId="279" xr:uid="{00000000-0005-0000-0000-000016010000}"/>
    <cellStyle name="Hyperlink 6 4" xfId="280" xr:uid="{00000000-0005-0000-0000-000017010000}"/>
    <cellStyle name="Hyperlink 6 5" xfId="281" xr:uid="{00000000-0005-0000-0000-000018010000}"/>
    <cellStyle name="Hyperlink 6 6" xfId="282" xr:uid="{00000000-0005-0000-0000-000019010000}"/>
    <cellStyle name="Hyperlink 6 7" xfId="283" xr:uid="{00000000-0005-0000-0000-00001A010000}"/>
    <cellStyle name="Hyperlink 6 8" xfId="284" xr:uid="{00000000-0005-0000-0000-00001B010000}"/>
    <cellStyle name="Hyperlink 6 9" xfId="285" xr:uid="{00000000-0005-0000-0000-00001C010000}"/>
    <cellStyle name="Hyperlink 7" xfId="286" xr:uid="{00000000-0005-0000-0000-00001D010000}"/>
    <cellStyle name="Hyperlink 7 10" xfId="287" xr:uid="{00000000-0005-0000-0000-00001E010000}"/>
    <cellStyle name="Hyperlink 7 11" xfId="288" xr:uid="{00000000-0005-0000-0000-00001F010000}"/>
    <cellStyle name="Hyperlink 7 12" xfId="289" xr:uid="{00000000-0005-0000-0000-000020010000}"/>
    <cellStyle name="Hyperlink 7 13" xfId="290" xr:uid="{00000000-0005-0000-0000-000021010000}"/>
    <cellStyle name="Hyperlink 7 14" xfId="291" xr:uid="{00000000-0005-0000-0000-000022010000}"/>
    <cellStyle name="Hyperlink 7 15" xfId="292" xr:uid="{00000000-0005-0000-0000-000023010000}"/>
    <cellStyle name="Hyperlink 7 15 2" xfId="293" xr:uid="{00000000-0005-0000-0000-000024010000}"/>
    <cellStyle name="Hyperlink 7 2" xfId="294" xr:uid="{00000000-0005-0000-0000-000025010000}"/>
    <cellStyle name="Hyperlink 7 3" xfId="295" xr:uid="{00000000-0005-0000-0000-000026010000}"/>
    <cellStyle name="Hyperlink 7 4" xfId="296" xr:uid="{00000000-0005-0000-0000-000027010000}"/>
    <cellStyle name="Hyperlink 7 5" xfId="297" xr:uid="{00000000-0005-0000-0000-000028010000}"/>
    <cellStyle name="Hyperlink 7 6" xfId="298" xr:uid="{00000000-0005-0000-0000-000029010000}"/>
    <cellStyle name="Hyperlink 7 7" xfId="299" xr:uid="{00000000-0005-0000-0000-00002A010000}"/>
    <cellStyle name="Hyperlink 7 8" xfId="300" xr:uid="{00000000-0005-0000-0000-00002B010000}"/>
    <cellStyle name="Hyperlink 7 9" xfId="301" xr:uid="{00000000-0005-0000-0000-00002C010000}"/>
    <cellStyle name="Hyperlink 8 10" xfId="302" xr:uid="{00000000-0005-0000-0000-00002D010000}"/>
    <cellStyle name="Hyperlink 8 11" xfId="303" xr:uid="{00000000-0005-0000-0000-00002E010000}"/>
    <cellStyle name="Hyperlink 8 12" xfId="304" xr:uid="{00000000-0005-0000-0000-00002F010000}"/>
    <cellStyle name="Hyperlink 8 13" xfId="305" xr:uid="{00000000-0005-0000-0000-000030010000}"/>
    <cellStyle name="Hyperlink 8 14" xfId="306" xr:uid="{00000000-0005-0000-0000-000031010000}"/>
    <cellStyle name="Hyperlink 8 2" xfId="307" xr:uid="{00000000-0005-0000-0000-000032010000}"/>
    <cellStyle name="Hyperlink 8 3" xfId="308" xr:uid="{00000000-0005-0000-0000-000033010000}"/>
    <cellStyle name="Hyperlink 8 4" xfId="309" xr:uid="{00000000-0005-0000-0000-000034010000}"/>
    <cellStyle name="Hyperlink 8 5" xfId="310" xr:uid="{00000000-0005-0000-0000-000035010000}"/>
    <cellStyle name="Hyperlink 8 6" xfId="311" xr:uid="{00000000-0005-0000-0000-000036010000}"/>
    <cellStyle name="Hyperlink 8 7" xfId="312" xr:uid="{00000000-0005-0000-0000-000037010000}"/>
    <cellStyle name="Hyperlink 8 8" xfId="313" xr:uid="{00000000-0005-0000-0000-000038010000}"/>
    <cellStyle name="Hyperlink 8 9" xfId="314" xr:uid="{00000000-0005-0000-0000-000039010000}"/>
    <cellStyle name="Hyperlink 9 10" xfId="315" xr:uid="{00000000-0005-0000-0000-00003A010000}"/>
    <cellStyle name="Hyperlink 9 11" xfId="316" xr:uid="{00000000-0005-0000-0000-00003B010000}"/>
    <cellStyle name="Hyperlink 9 12" xfId="317" xr:uid="{00000000-0005-0000-0000-00003C010000}"/>
    <cellStyle name="Hyperlink 9 13" xfId="318" xr:uid="{00000000-0005-0000-0000-00003D010000}"/>
    <cellStyle name="Hyperlink 9 14" xfId="319" xr:uid="{00000000-0005-0000-0000-00003E010000}"/>
    <cellStyle name="Hyperlink 9 2" xfId="320" xr:uid="{00000000-0005-0000-0000-00003F010000}"/>
    <cellStyle name="Hyperlink 9 3" xfId="321" xr:uid="{00000000-0005-0000-0000-000040010000}"/>
    <cellStyle name="Hyperlink 9 4" xfId="322" xr:uid="{00000000-0005-0000-0000-000041010000}"/>
    <cellStyle name="Hyperlink 9 5" xfId="323" xr:uid="{00000000-0005-0000-0000-000042010000}"/>
    <cellStyle name="Hyperlink 9 6" xfId="324" xr:uid="{00000000-0005-0000-0000-000043010000}"/>
    <cellStyle name="Hyperlink 9 7" xfId="325" xr:uid="{00000000-0005-0000-0000-000044010000}"/>
    <cellStyle name="Hyperlink 9 8" xfId="326" xr:uid="{00000000-0005-0000-0000-000045010000}"/>
    <cellStyle name="Hyperlink 9 9" xfId="327" xr:uid="{00000000-0005-0000-0000-000046010000}"/>
    <cellStyle name="Normal" xfId="0" builtinId="0"/>
    <cellStyle name="Normal 10" xfId="328" xr:uid="{00000000-0005-0000-0000-000048010000}"/>
    <cellStyle name="Normal 10 10" xfId="329" xr:uid="{00000000-0005-0000-0000-000049010000}"/>
    <cellStyle name="Normal 10 11" xfId="330" xr:uid="{00000000-0005-0000-0000-00004A010000}"/>
    <cellStyle name="Normal 10 12" xfId="331" xr:uid="{00000000-0005-0000-0000-00004B010000}"/>
    <cellStyle name="Normal 10 13" xfId="332" xr:uid="{00000000-0005-0000-0000-00004C010000}"/>
    <cellStyle name="Normal 10 14" xfId="333" xr:uid="{00000000-0005-0000-0000-00004D010000}"/>
    <cellStyle name="Normal 10 15" xfId="334" xr:uid="{00000000-0005-0000-0000-00004E010000}"/>
    <cellStyle name="Normal 10 16" xfId="335" xr:uid="{00000000-0005-0000-0000-00004F010000}"/>
    <cellStyle name="Normal 10 17" xfId="336" xr:uid="{00000000-0005-0000-0000-000050010000}"/>
    <cellStyle name="Normal 10 2" xfId="337" xr:uid="{00000000-0005-0000-0000-000051010000}"/>
    <cellStyle name="Normal 10 3" xfId="338" xr:uid="{00000000-0005-0000-0000-000052010000}"/>
    <cellStyle name="Normal 10 4" xfId="339" xr:uid="{00000000-0005-0000-0000-000053010000}"/>
    <cellStyle name="Normal 10 5" xfId="340" xr:uid="{00000000-0005-0000-0000-000054010000}"/>
    <cellStyle name="Normal 10 6" xfId="341" xr:uid="{00000000-0005-0000-0000-000055010000}"/>
    <cellStyle name="Normal 10 7" xfId="342" xr:uid="{00000000-0005-0000-0000-000056010000}"/>
    <cellStyle name="Normal 10 8" xfId="343" xr:uid="{00000000-0005-0000-0000-000057010000}"/>
    <cellStyle name="Normal 10 9" xfId="344" xr:uid="{00000000-0005-0000-0000-000058010000}"/>
    <cellStyle name="Normal 11" xfId="345" xr:uid="{00000000-0005-0000-0000-000059010000}"/>
    <cellStyle name="Normal 11 10" xfId="346" xr:uid="{00000000-0005-0000-0000-00005A010000}"/>
    <cellStyle name="Normal 11 11" xfId="347" xr:uid="{00000000-0005-0000-0000-00005B010000}"/>
    <cellStyle name="Normal 11 12" xfId="348" xr:uid="{00000000-0005-0000-0000-00005C010000}"/>
    <cellStyle name="Normal 11 13" xfId="349" xr:uid="{00000000-0005-0000-0000-00005D010000}"/>
    <cellStyle name="Normal 11 14" xfId="350" xr:uid="{00000000-0005-0000-0000-00005E010000}"/>
    <cellStyle name="Normal 11 15" xfId="351" xr:uid="{00000000-0005-0000-0000-00005F010000}"/>
    <cellStyle name="Normal 11 16" xfId="352" xr:uid="{00000000-0005-0000-0000-000060010000}"/>
    <cellStyle name="Normal 11 17" xfId="353" xr:uid="{00000000-0005-0000-0000-000061010000}"/>
    <cellStyle name="Normal 11 2" xfId="354" xr:uid="{00000000-0005-0000-0000-000062010000}"/>
    <cellStyle name="Normal 11 3" xfId="355" xr:uid="{00000000-0005-0000-0000-000063010000}"/>
    <cellStyle name="Normal 11 4" xfId="356" xr:uid="{00000000-0005-0000-0000-000064010000}"/>
    <cellStyle name="Normal 11 5" xfId="357" xr:uid="{00000000-0005-0000-0000-000065010000}"/>
    <cellStyle name="Normal 11 6" xfId="358" xr:uid="{00000000-0005-0000-0000-000066010000}"/>
    <cellStyle name="Normal 11 7" xfId="359" xr:uid="{00000000-0005-0000-0000-000067010000}"/>
    <cellStyle name="Normal 11 8" xfId="360" xr:uid="{00000000-0005-0000-0000-000068010000}"/>
    <cellStyle name="Normal 11 9" xfId="361" xr:uid="{00000000-0005-0000-0000-000069010000}"/>
    <cellStyle name="Normal 12" xfId="362" xr:uid="{00000000-0005-0000-0000-00006A010000}"/>
    <cellStyle name="Normal 12 10" xfId="363" xr:uid="{00000000-0005-0000-0000-00006B010000}"/>
    <cellStyle name="Normal 12 11" xfId="364" xr:uid="{00000000-0005-0000-0000-00006C010000}"/>
    <cellStyle name="Normal 12 12" xfId="365" xr:uid="{00000000-0005-0000-0000-00006D010000}"/>
    <cellStyle name="Normal 12 13" xfId="366" xr:uid="{00000000-0005-0000-0000-00006E010000}"/>
    <cellStyle name="Normal 12 14" xfId="367" xr:uid="{00000000-0005-0000-0000-00006F010000}"/>
    <cellStyle name="Normal 12 15" xfId="368" xr:uid="{00000000-0005-0000-0000-000070010000}"/>
    <cellStyle name="Normal 12 16" xfId="369" xr:uid="{00000000-0005-0000-0000-000071010000}"/>
    <cellStyle name="Normal 12 17" xfId="370" xr:uid="{00000000-0005-0000-0000-000072010000}"/>
    <cellStyle name="Normal 12 2" xfId="371" xr:uid="{00000000-0005-0000-0000-000073010000}"/>
    <cellStyle name="Normal 12 3" xfId="372" xr:uid="{00000000-0005-0000-0000-000074010000}"/>
    <cellStyle name="Normal 12 4" xfId="373" xr:uid="{00000000-0005-0000-0000-000075010000}"/>
    <cellStyle name="Normal 12 5" xfId="374" xr:uid="{00000000-0005-0000-0000-000076010000}"/>
    <cellStyle name="Normal 12 6" xfId="375" xr:uid="{00000000-0005-0000-0000-000077010000}"/>
    <cellStyle name="Normal 12 7" xfId="376" xr:uid="{00000000-0005-0000-0000-000078010000}"/>
    <cellStyle name="Normal 12 8" xfId="377" xr:uid="{00000000-0005-0000-0000-000079010000}"/>
    <cellStyle name="Normal 12 9" xfId="378" xr:uid="{00000000-0005-0000-0000-00007A010000}"/>
    <cellStyle name="Normal 13" xfId="379" xr:uid="{00000000-0005-0000-0000-00007B010000}"/>
    <cellStyle name="Normal 13 10" xfId="380" xr:uid="{00000000-0005-0000-0000-00007C010000}"/>
    <cellStyle name="Normal 13 11" xfId="381" xr:uid="{00000000-0005-0000-0000-00007D010000}"/>
    <cellStyle name="Normal 13 12" xfId="382" xr:uid="{00000000-0005-0000-0000-00007E010000}"/>
    <cellStyle name="Normal 13 13" xfId="383" xr:uid="{00000000-0005-0000-0000-00007F010000}"/>
    <cellStyle name="Normal 13 14" xfId="384" xr:uid="{00000000-0005-0000-0000-000080010000}"/>
    <cellStyle name="Normal 13 15" xfId="385" xr:uid="{00000000-0005-0000-0000-000081010000}"/>
    <cellStyle name="Normal 13 16" xfId="386" xr:uid="{00000000-0005-0000-0000-000082010000}"/>
    <cellStyle name="Normal 13 17" xfId="387" xr:uid="{00000000-0005-0000-0000-000083010000}"/>
    <cellStyle name="Normal 13 2" xfId="388" xr:uid="{00000000-0005-0000-0000-000084010000}"/>
    <cellStyle name="Normal 13 3" xfId="389" xr:uid="{00000000-0005-0000-0000-000085010000}"/>
    <cellStyle name="Normal 13 4" xfId="390" xr:uid="{00000000-0005-0000-0000-000086010000}"/>
    <cellStyle name="Normal 13 5" xfId="391" xr:uid="{00000000-0005-0000-0000-000087010000}"/>
    <cellStyle name="Normal 13 6" xfId="392" xr:uid="{00000000-0005-0000-0000-000088010000}"/>
    <cellStyle name="Normal 13 7" xfId="393" xr:uid="{00000000-0005-0000-0000-000089010000}"/>
    <cellStyle name="Normal 13 8" xfId="394" xr:uid="{00000000-0005-0000-0000-00008A010000}"/>
    <cellStyle name="Normal 13 9" xfId="395" xr:uid="{00000000-0005-0000-0000-00008B010000}"/>
    <cellStyle name="Normal 14" xfId="396" xr:uid="{00000000-0005-0000-0000-00008C010000}"/>
    <cellStyle name="Normal 14 10" xfId="397" xr:uid="{00000000-0005-0000-0000-00008D010000}"/>
    <cellStyle name="Normal 14 11" xfId="398" xr:uid="{00000000-0005-0000-0000-00008E010000}"/>
    <cellStyle name="Normal 14 12" xfId="399" xr:uid="{00000000-0005-0000-0000-00008F010000}"/>
    <cellStyle name="Normal 14 13" xfId="400" xr:uid="{00000000-0005-0000-0000-000090010000}"/>
    <cellStyle name="Normal 14 14" xfId="401" xr:uid="{00000000-0005-0000-0000-000091010000}"/>
    <cellStyle name="Normal 14 15" xfId="402" xr:uid="{00000000-0005-0000-0000-000092010000}"/>
    <cellStyle name="Normal 14 16" xfId="403" xr:uid="{00000000-0005-0000-0000-000093010000}"/>
    <cellStyle name="Normal 14 17" xfId="404" xr:uid="{00000000-0005-0000-0000-000094010000}"/>
    <cellStyle name="Normal 14 2" xfId="405" xr:uid="{00000000-0005-0000-0000-000095010000}"/>
    <cellStyle name="Normal 14 3" xfId="406" xr:uid="{00000000-0005-0000-0000-000096010000}"/>
    <cellStyle name="Normal 14 4" xfId="407" xr:uid="{00000000-0005-0000-0000-000097010000}"/>
    <cellStyle name="Normal 14 5" xfId="408" xr:uid="{00000000-0005-0000-0000-000098010000}"/>
    <cellStyle name="Normal 14 6" xfId="409" xr:uid="{00000000-0005-0000-0000-000099010000}"/>
    <cellStyle name="Normal 14 7" xfId="410" xr:uid="{00000000-0005-0000-0000-00009A010000}"/>
    <cellStyle name="Normal 14 8" xfId="411" xr:uid="{00000000-0005-0000-0000-00009B010000}"/>
    <cellStyle name="Normal 14 9" xfId="412" xr:uid="{00000000-0005-0000-0000-00009C010000}"/>
    <cellStyle name="Normal 15" xfId="413" xr:uid="{00000000-0005-0000-0000-00009D010000}"/>
    <cellStyle name="Normal 15 10" xfId="414" xr:uid="{00000000-0005-0000-0000-00009E010000}"/>
    <cellStyle name="Normal 15 11" xfId="415" xr:uid="{00000000-0005-0000-0000-00009F010000}"/>
    <cellStyle name="Normal 15 12" xfId="416" xr:uid="{00000000-0005-0000-0000-0000A0010000}"/>
    <cellStyle name="Normal 15 13" xfId="417" xr:uid="{00000000-0005-0000-0000-0000A1010000}"/>
    <cellStyle name="Normal 15 14" xfId="418" xr:uid="{00000000-0005-0000-0000-0000A2010000}"/>
    <cellStyle name="Normal 15 15" xfId="419" xr:uid="{00000000-0005-0000-0000-0000A3010000}"/>
    <cellStyle name="Normal 15 16" xfId="420" xr:uid="{00000000-0005-0000-0000-0000A4010000}"/>
    <cellStyle name="Normal 15 17" xfId="421" xr:uid="{00000000-0005-0000-0000-0000A5010000}"/>
    <cellStyle name="Normal 15 2" xfId="422" xr:uid="{00000000-0005-0000-0000-0000A6010000}"/>
    <cellStyle name="Normal 15 3" xfId="423" xr:uid="{00000000-0005-0000-0000-0000A7010000}"/>
    <cellStyle name="Normal 15 4" xfId="424" xr:uid="{00000000-0005-0000-0000-0000A8010000}"/>
    <cellStyle name="Normal 15 5" xfId="425" xr:uid="{00000000-0005-0000-0000-0000A9010000}"/>
    <cellStyle name="Normal 15 6" xfId="426" xr:uid="{00000000-0005-0000-0000-0000AA010000}"/>
    <cellStyle name="Normal 15 7" xfId="427" xr:uid="{00000000-0005-0000-0000-0000AB010000}"/>
    <cellStyle name="Normal 15 8" xfId="428" xr:uid="{00000000-0005-0000-0000-0000AC010000}"/>
    <cellStyle name="Normal 15 9" xfId="429" xr:uid="{00000000-0005-0000-0000-0000AD010000}"/>
    <cellStyle name="Normal 16" xfId="430" xr:uid="{00000000-0005-0000-0000-0000AE010000}"/>
    <cellStyle name="Normal 16 10" xfId="431" xr:uid="{00000000-0005-0000-0000-0000AF010000}"/>
    <cellStyle name="Normal 16 11" xfId="432" xr:uid="{00000000-0005-0000-0000-0000B0010000}"/>
    <cellStyle name="Normal 16 12" xfId="433" xr:uid="{00000000-0005-0000-0000-0000B1010000}"/>
    <cellStyle name="Normal 16 13" xfId="434" xr:uid="{00000000-0005-0000-0000-0000B2010000}"/>
    <cellStyle name="Normal 16 14" xfId="435" xr:uid="{00000000-0005-0000-0000-0000B3010000}"/>
    <cellStyle name="Normal 16 15" xfId="436" xr:uid="{00000000-0005-0000-0000-0000B4010000}"/>
    <cellStyle name="Normal 16 16" xfId="437" xr:uid="{00000000-0005-0000-0000-0000B5010000}"/>
    <cellStyle name="Normal 16 17" xfId="438" xr:uid="{00000000-0005-0000-0000-0000B6010000}"/>
    <cellStyle name="Normal 16 2" xfId="439" xr:uid="{00000000-0005-0000-0000-0000B7010000}"/>
    <cellStyle name="Normal 16 3" xfId="440" xr:uid="{00000000-0005-0000-0000-0000B8010000}"/>
    <cellStyle name="Normal 16 4" xfId="441" xr:uid="{00000000-0005-0000-0000-0000B9010000}"/>
    <cellStyle name="Normal 16 5" xfId="442" xr:uid="{00000000-0005-0000-0000-0000BA010000}"/>
    <cellStyle name="Normal 16 6" xfId="443" xr:uid="{00000000-0005-0000-0000-0000BB010000}"/>
    <cellStyle name="Normal 16 7" xfId="444" xr:uid="{00000000-0005-0000-0000-0000BC010000}"/>
    <cellStyle name="Normal 16 8" xfId="445" xr:uid="{00000000-0005-0000-0000-0000BD010000}"/>
    <cellStyle name="Normal 16 9" xfId="446" xr:uid="{00000000-0005-0000-0000-0000BE010000}"/>
    <cellStyle name="Normal 17" xfId="447" xr:uid="{00000000-0005-0000-0000-0000BF010000}"/>
    <cellStyle name="Normal 17 10" xfId="448" xr:uid="{00000000-0005-0000-0000-0000C0010000}"/>
    <cellStyle name="Normal 17 11" xfId="449" xr:uid="{00000000-0005-0000-0000-0000C1010000}"/>
    <cellStyle name="Normal 17 12" xfId="450" xr:uid="{00000000-0005-0000-0000-0000C2010000}"/>
    <cellStyle name="Normal 17 13" xfId="451" xr:uid="{00000000-0005-0000-0000-0000C3010000}"/>
    <cellStyle name="Normal 17 14" xfId="452" xr:uid="{00000000-0005-0000-0000-0000C4010000}"/>
    <cellStyle name="Normal 17 15" xfId="453" xr:uid="{00000000-0005-0000-0000-0000C5010000}"/>
    <cellStyle name="Normal 17 16" xfId="454" xr:uid="{00000000-0005-0000-0000-0000C6010000}"/>
    <cellStyle name="Normal 17 17" xfId="455" xr:uid="{00000000-0005-0000-0000-0000C7010000}"/>
    <cellStyle name="Normal 17 2" xfId="456" xr:uid="{00000000-0005-0000-0000-0000C8010000}"/>
    <cellStyle name="Normal 17 3" xfId="457" xr:uid="{00000000-0005-0000-0000-0000C9010000}"/>
    <cellStyle name="Normal 17 4" xfId="458" xr:uid="{00000000-0005-0000-0000-0000CA010000}"/>
    <cellStyle name="Normal 17 5" xfId="459" xr:uid="{00000000-0005-0000-0000-0000CB010000}"/>
    <cellStyle name="Normal 17 6" xfId="460" xr:uid="{00000000-0005-0000-0000-0000CC010000}"/>
    <cellStyle name="Normal 17 7" xfId="461" xr:uid="{00000000-0005-0000-0000-0000CD010000}"/>
    <cellStyle name="Normal 17 8" xfId="462" xr:uid="{00000000-0005-0000-0000-0000CE010000}"/>
    <cellStyle name="Normal 17 9" xfId="463" xr:uid="{00000000-0005-0000-0000-0000CF010000}"/>
    <cellStyle name="Normal 18" xfId="464" xr:uid="{00000000-0005-0000-0000-0000D0010000}"/>
    <cellStyle name="Normal 18 10" xfId="465" xr:uid="{00000000-0005-0000-0000-0000D1010000}"/>
    <cellStyle name="Normal 18 11" xfId="466" xr:uid="{00000000-0005-0000-0000-0000D2010000}"/>
    <cellStyle name="Normal 18 12" xfId="467" xr:uid="{00000000-0005-0000-0000-0000D3010000}"/>
    <cellStyle name="Normal 18 13" xfId="468" xr:uid="{00000000-0005-0000-0000-0000D4010000}"/>
    <cellStyle name="Normal 18 14" xfId="469" xr:uid="{00000000-0005-0000-0000-0000D5010000}"/>
    <cellStyle name="Normal 18 15" xfId="470" xr:uid="{00000000-0005-0000-0000-0000D6010000}"/>
    <cellStyle name="Normal 18 16" xfId="471" xr:uid="{00000000-0005-0000-0000-0000D7010000}"/>
    <cellStyle name="Normal 18 17" xfId="472" xr:uid="{00000000-0005-0000-0000-0000D8010000}"/>
    <cellStyle name="Normal 18 2" xfId="473" xr:uid="{00000000-0005-0000-0000-0000D9010000}"/>
    <cellStyle name="Normal 18 3" xfId="474" xr:uid="{00000000-0005-0000-0000-0000DA010000}"/>
    <cellStyle name="Normal 18 4" xfId="475" xr:uid="{00000000-0005-0000-0000-0000DB010000}"/>
    <cellStyle name="Normal 18 5" xfId="476" xr:uid="{00000000-0005-0000-0000-0000DC010000}"/>
    <cellStyle name="Normal 18 6" xfId="477" xr:uid="{00000000-0005-0000-0000-0000DD010000}"/>
    <cellStyle name="Normal 18 7" xfId="478" xr:uid="{00000000-0005-0000-0000-0000DE010000}"/>
    <cellStyle name="Normal 18 8" xfId="479" xr:uid="{00000000-0005-0000-0000-0000DF010000}"/>
    <cellStyle name="Normal 18 9" xfId="480" xr:uid="{00000000-0005-0000-0000-0000E0010000}"/>
    <cellStyle name="Normal 19" xfId="481" xr:uid="{00000000-0005-0000-0000-0000E1010000}"/>
    <cellStyle name="Normal 19 10" xfId="482" xr:uid="{00000000-0005-0000-0000-0000E2010000}"/>
    <cellStyle name="Normal 19 11" xfId="483" xr:uid="{00000000-0005-0000-0000-0000E3010000}"/>
    <cellStyle name="Normal 19 12" xfId="484" xr:uid="{00000000-0005-0000-0000-0000E4010000}"/>
    <cellStyle name="Normal 19 13" xfId="485" xr:uid="{00000000-0005-0000-0000-0000E5010000}"/>
    <cellStyle name="Normal 19 14" xfId="486" xr:uid="{00000000-0005-0000-0000-0000E6010000}"/>
    <cellStyle name="Normal 19 15" xfId="487" xr:uid="{00000000-0005-0000-0000-0000E7010000}"/>
    <cellStyle name="Normal 19 16" xfId="488" xr:uid="{00000000-0005-0000-0000-0000E8010000}"/>
    <cellStyle name="Normal 19 17" xfId="489" xr:uid="{00000000-0005-0000-0000-0000E9010000}"/>
    <cellStyle name="Normal 19 2" xfId="490" xr:uid="{00000000-0005-0000-0000-0000EA010000}"/>
    <cellStyle name="Normal 19 3" xfId="491" xr:uid="{00000000-0005-0000-0000-0000EB010000}"/>
    <cellStyle name="Normal 19 4" xfId="492" xr:uid="{00000000-0005-0000-0000-0000EC010000}"/>
    <cellStyle name="Normal 19 5" xfId="493" xr:uid="{00000000-0005-0000-0000-0000ED010000}"/>
    <cellStyle name="Normal 19 6" xfId="494" xr:uid="{00000000-0005-0000-0000-0000EE010000}"/>
    <cellStyle name="Normal 19 7" xfId="495" xr:uid="{00000000-0005-0000-0000-0000EF010000}"/>
    <cellStyle name="Normal 19 8" xfId="496" xr:uid="{00000000-0005-0000-0000-0000F0010000}"/>
    <cellStyle name="Normal 19 9" xfId="497" xr:uid="{00000000-0005-0000-0000-0000F1010000}"/>
    <cellStyle name="Normal 2" xfId="1" xr:uid="{00000000-0005-0000-0000-0000F2010000}"/>
    <cellStyle name="Normal 2 10" xfId="498" xr:uid="{00000000-0005-0000-0000-0000F3010000}"/>
    <cellStyle name="Normal 2 11" xfId="499" xr:uid="{00000000-0005-0000-0000-0000F4010000}"/>
    <cellStyle name="Normal 2 12" xfId="500" xr:uid="{00000000-0005-0000-0000-0000F5010000}"/>
    <cellStyle name="Normal 2 13" xfId="501" xr:uid="{00000000-0005-0000-0000-0000F6010000}"/>
    <cellStyle name="Normal 2 14" xfId="502" xr:uid="{00000000-0005-0000-0000-0000F7010000}"/>
    <cellStyle name="Normal 2 15" xfId="503" xr:uid="{00000000-0005-0000-0000-0000F8010000}"/>
    <cellStyle name="Normal 2 16" xfId="504" xr:uid="{00000000-0005-0000-0000-0000F9010000}"/>
    <cellStyle name="Normal 2 17" xfId="505" xr:uid="{00000000-0005-0000-0000-0000FA010000}"/>
    <cellStyle name="Normal 2 18" xfId="506" xr:uid="{00000000-0005-0000-0000-0000FB010000}"/>
    <cellStyle name="Normal 2 18 10" xfId="507" xr:uid="{00000000-0005-0000-0000-0000FC010000}"/>
    <cellStyle name="Normal 2 18 10 2" xfId="508" xr:uid="{00000000-0005-0000-0000-0000FD010000}"/>
    <cellStyle name="Normal 2 18 10 2 2" xfId="509" xr:uid="{00000000-0005-0000-0000-0000FE010000}"/>
    <cellStyle name="Normal 2 18 10 2 2 2" xfId="510" xr:uid="{00000000-0005-0000-0000-0000FF010000}"/>
    <cellStyle name="Normal 2 18 10 2 2 2 2" xfId="511" xr:uid="{00000000-0005-0000-0000-000000020000}"/>
    <cellStyle name="Normal 2 18 10 2 2 2 3" xfId="512" xr:uid="{00000000-0005-0000-0000-000001020000}"/>
    <cellStyle name="Normal 2 18 10 2 2 3" xfId="513" xr:uid="{00000000-0005-0000-0000-000002020000}"/>
    <cellStyle name="Normal 2 18 10 2 2 4" xfId="514" xr:uid="{00000000-0005-0000-0000-000003020000}"/>
    <cellStyle name="Normal 2 18 10 2 3" xfId="515" xr:uid="{00000000-0005-0000-0000-000004020000}"/>
    <cellStyle name="Normal 2 18 10 2 3 2" xfId="516" xr:uid="{00000000-0005-0000-0000-000005020000}"/>
    <cellStyle name="Normal 2 18 10 2 3 2 2" xfId="517" xr:uid="{00000000-0005-0000-0000-000006020000}"/>
    <cellStyle name="Normal 2 18 10 2 3 2 3" xfId="518" xr:uid="{00000000-0005-0000-0000-000007020000}"/>
    <cellStyle name="Normal 2 18 10 2 3 3" xfId="519" xr:uid="{00000000-0005-0000-0000-000008020000}"/>
    <cellStyle name="Normal 2 18 10 2 3 4" xfId="520" xr:uid="{00000000-0005-0000-0000-000009020000}"/>
    <cellStyle name="Normal 2 18 10 2 4" xfId="521" xr:uid="{00000000-0005-0000-0000-00000A020000}"/>
    <cellStyle name="Normal 2 18 10 2 4 2" xfId="522" xr:uid="{00000000-0005-0000-0000-00000B020000}"/>
    <cellStyle name="Normal 2 18 10 2 4 3" xfId="523" xr:uid="{00000000-0005-0000-0000-00000C020000}"/>
    <cellStyle name="Normal 2 18 10 2 5" xfId="524" xr:uid="{00000000-0005-0000-0000-00000D020000}"/>
    <cellStyle name="Normal 2 18 10 2 6" xfId="525" xr:uid="{00000000-0005-0000-0000-00000E020000}"/>
    <cellStyle name="Normal 2 18 10 3" xfId="526" xr:uid="{00000000-0005-0000-0000-00000F020000}"/>
    <cellStyle name="Normal 2 18 10 3 2" xfId="527" xr:uid="{00000000-0005-0000-0000-000010020000}"/>
    <cellStyle name="Normal 2 18 10 3 2 2" xfId="528" xr:uid="{00000000-0005-0000-0000-000011020000}"/>
    <cellStyle name="Normal 2 18 10 3 2 2 2" xfId="529" xr:uid="{00000000-0005-0000-0000-000012020000}"/>
    <cellStyle name="Normal 2 18 10 3 2 2 3" xfId="530" xr:uid="{00000000-0005-0000-0000-000013020000}"/>
    <cellStyle name="Normal 2 18 10 3 2 3" xfId="531" xr:uid="{00000000-0005-0000-0000-000014020000}"/>
    <cellStyle name="Normal 2 18 10 3 2 4" xfId="532" xr:uid="{00000000-0005-0000-0000-000015020000}"/>
    <cellStyle name="Normal 2 18 10 3 3" xfId="533" xr:uid="{00000000-0005-0000-0000-000016020000}"/>
    <cellStyle name="Normal 2 18 10 3 3 2" xfId="534" xr:uid="{00000000-0005-0000-0000-000017020000}"/>
    <cellStyle name="Normal 2 18 10 3 3 2 2" xfId="535" xr:uid="{00000000-0005-0000-0000-000018020000}"/>
    <cellStyle name="Normal 2 18 10 3 3 2 3" xfId="536" xr:uid="{00000000-0005-0000-0000-000019020000}"/>
    <cellStyle name="Normal 2 18 10 3 3 3" xfId="537" xr:uid="{00000000-0005-0000-0000-00001A020000}"/>
    <cellStyle name="Normal 2 18 10 3 3 4" xfId="538" xr:uid="{00000000-0005-0000-0000-00001B020000}"/>
    <cellStyle name="Normal 2 18 10 3 4" xfId="539" xr:uid="{00000000-0005-0000-0000-00001C020000}"/>
    <cellStyle name="Normal 2 18 10 3 4 2" xfId="540" xr:uid="{00000000-0005-0000-0000-00001D020000}"/>
    <cellStyle name="Normal 2 18 10 3 4 3" xfId="541" xr:uid="{00000000-0005-0000-0000-00001E020000}"/>
    <cellStyle name="Normal 2 18 10 3 5" xfId="542" xr:uid="{00000000-0005-0000-0000-00001F020000}"/>
    <cellStyle name="Normal 2 18 10 3 6" xfId="543" xr:uid="{00000000-0005-0000-0000-000020020000}"/>
    <cellStyle name="Normal 2 18 10 4" xfId="544" xr:uid="{00000000-0005-0000-0000-000021020000}"/>
    <cellStyle name="Normal 2 18 10 4 2" xfId="545" xr:uid="{00000000-0005-0000-0000-000022020000}"/>
    <cellStyle name="Normal 2 18 10 4 2 2" xfId="546" xr:uid="{00000000-0005-0000-0000-000023020000}"/>
    <cellStyle name="Normal 2 18 10 4 2 3" xfId="547" xr:uid="{00000000-0005-0000-0000-000024020000}"/>
    <cellStyle name="Normal 2 18 10 4 3" xfId="548" xr:uid="{00000000-0005-0000-0000-000025020000}"/>
    <cellStyle name="Normal 2 18 10 4 4" xfId="549" xr:uid="{00000000-0005-0000-0000-000026020000}"/>
    <cellStyle name="Normal 2 18 10 5" xfId="550" xr:uid="{00000000-0005-0000-0000-000027020000}"/>
    <cellStyle name="Normal 2 18 10 5 2" xfId="551" xr:uid="{00000000-0005-0000-0000-000028020000}"/>
    <cellStyle name="Normal 2 18 10 5 2 2" xfId="552" xr:uid="{00000000-0005-0000-0000-000029020000}"/>
    <cellStyle name="Normal 2 18 10 5 2 3" xfId="553" xr:uid="{00000000-0005-0000-0000-00002A020000}"/>
    <cellStyle name="Normal 2 18 10 5 3" xfId="554" xr:uid="{00000000-0005-0000-0000-00002B020000}"/>
    <cellStyle name="Normal 2 18 10 5 4" xfId="555" xr:uid="{00000000-0005-0000-0000-00002C020000}"/>
    <cellStyle name="Normal 2 18 10 6" xfId="556" xr:uid="{00000000-0005-0000-0000-00002D020000}"/>
    <cellStyle name="Normal 2 18 10 6 2" xfId="557" xr:uid="{00000000-0005-0000-0000-00002E020000}"/>
    <cellStyle name="Normal 2 18 10 6 3" xfId="558" xr:uid="{00000000-0005-0000-0000-00002F020000}"/>
    <cellStyle name="Normal 2 18 10 7" xfId="559" xr:uid="{00000000-0005-0000-0000-000030020000}"/>
    <cellStyle name="Normal 2 18 10 8" xfId="560" xr:uid="{00000000-0005-0000-0000-000031020000}"/>
    <cellStyle name="Normal 2 18 11" xfId="561" xr:uid="{00000000-0005-0000-0000-000032020000}"/>
    <cellStyle name="Normal 2 18 11 2" xfId="562" xr:uid="{00000000-0005-0000-0000-000033020000}"/>
    <cellStyle name="Normal 2 18 11 2 2" xfId="563" xr:uid="{00000000-0005-0000-0000-000034020000}"/>
    <cellStyle name="Normal 2 18 11 2 2 2" xfId="564" xr:uid="{00000000-0005-0000-0000-000035020000}"/>
    <cellStyle name="Normal 2 18 11 2 2 2 2" xfId="565" xr:uid="{00000000-0005-0000-0000-000036020000}"/>
    <cellStyle name="Normal 2 18 11 2 2 2 3" xfId="566" xr:uid="{00000000-0005-0000-0000-000037020000}"/>
    <cellStyle name="Normal 2 18 11 2 2 3" xfId="567" xr:uid="{00000000-0005-0000-0000-000038020000}"/>
    <cellStyle name="Normal 2 18 11 2 2 4" xfId="568" xr:uid="{00000000-0005-0000-0000-000039020000}"/>
    <cellStyle name="Normal 2 18 11 2 3" xfId="569" xr:uid="{00000000-0005-0000-0000-00003A020000}"/>
    <cellStyle name="Normal 2 18 11 2 3 2" xfId="570" xr:uid="{00000000-0005-0000-0000-00003B020000}"/>
    <cellStyle name="Normal 2 18 11 2 3 2 2" xfId="571" xr:uid="{00000000-0005-0000-0000-00003C020000}"/>
    <cellStyle name="Normal 2 18 11 2 3 2 3" xfId="572" xr:uid="{00000000-0005-0000-0000-00003D020000}"/>
    <cellStyle name="Normal 2 18 11 2 3 3" xfId="573" xr:uid="{00000000-0005-0000-0000-00003E020000}"/>
    <cellStyle name="Normal 2 18 11 2 3 4" xfId="574" xr:uid="{00000000-0005-0000-0000-00003F020000}"/>
    <cellStyle name="Normal 2 18 11 2 4" xfId="575" xr:uid="{00000000-0005-0000-0000-000040020000}"/>
    <cellStyle name="Normal 2 18 11 2 4 2" xfId="576" xr:uid="{00000000-0005-0000-0000-000041020000}"/>
    <cellStyle name="Normal 2 18 11 2 4 3" xfId="577" xr:uid="{00000000-0005-0000-0000-000042020000}"/>
    <cellStyle name="Normal 2 18 11 2 5" xfId="578" xr:uid="{00000000-0005-0000-0000-000043020000}"/>
    <cellStyle name="Normal 2 18 11 2 6" xfId="579" xr:uid="{00000000-0005-0000-0000-000044020000}"/>
    <cellStyle name="Normal 2 18 11 3" xfId="580" xr:uid="{00000000-0005-0000-0000-000045020000}"/>
    <cellStyle name="Normal 2 18 11 3 2" xfId="581" xr:uid="{00000000-0005-0000-0000-000046020000}"/>
    <cellStyle name="Normal 2 18 11 3 2 2" xfId="582" xr:uid="{00000000-0005-0000-0000-000047020000}"/>
    <cellStyle name="Normal 2 18 11 3 2 2 2" xfId="583" xr:uid="{00000000-0005-0000-0000-000048020000}"/>
    <cellStyle name="Normal 2 18 11 3 2 2 3" xfId="584" xr:uid="{00000000-0005-0000-0000-000049020000}"/>
    <cellStyle name="Normal 2 18 11 3 2 3" xfId="585" xr:uid="{00000000-0005-0000-0000-00004A020000}"/>
    <cellStyle name="Normal 2 18 11 3 2 4" xfId="586" xr:uid="{00000000-0005-0000-0000-00004B020000}"/>
    <cellStyle name="Normal 2 18 11 3 3" xfId="587" xr:uid="{00000000-0005-0000-0000-00004C020000}"/>
    <cellStyle name="Normal 2 18 11 3 3 2" xfId="588" xr:uid="{00000000-0005-0000-0000-00004D020000}"/>
    <cellStyle name="Normal 2 18 11 3 3 2 2" xfId="589" xr:uid="{00000000-0005-0000-0000-00004E020000}"/>
    <cellStyle name="Normal 2 18 11 3 3 2 3" xfId="590" xr:uid="{00000000-0005-0000-0000-00004F020000}"/>
    <cellStyle name="Normal 2 18 11 3 3 3" xfId="591" xr:uid="{00000000-0005-0000-0000-000050020000}"/>
    <cellStyle name="Normal 2 18 11 3 3 4" xfId="592" xr:uid="{00000000-0005-0000-0000-000051020000}"/>
    <cellStyle name="Normal 2 18 11 3 4" xfId="593" xr:uid="{00000000-0005-0000-0000-000052020000}"/>
    <cellStyle name="Normal 2 18 11 3 4 2" xfId="594" xr:uid="{00000000-0005-0000-0000-000053020000}"/>
    <cellStyle name="Normal 2 18 11 3 4 3" xfId="595" xr:uid="{00000000-0005-0000-0000-000054020000}"/>
    <cellStyle name="Normal 2 18 11 3 5" xfId="596" xr:uid="{00000000-0005-0000-0000-000055020000}"/>
    <cellStyle name="Normal 2 18 11 3 6" xfId="597" xr:uid="{00000000-0005-0000-0000-000056020000}"/>
    <cellStyle name="Normal 2 18 11 4" xfId="598" xr:uid="{00000000-0005-0000-0000-000057020000}"/>
    <cellStyle name="Normal 2 18 11 4 2" xfId="599" xr:uid="{00000000-0005-0000-0000-000058020000}"/>
    <cellStyle name="Normal 2 18 11 4 2 2" xfId="600" xr:uid="{00000000-0005-0000-0000-000059020000}"/>
    <cellStyle name="Normal 2 18 11 4 2 3" xfId="601" xr:uid="{00000000-0005-0000-0000-00005A020000}"/>
    <cellStyle name="Normal 2 18 11 4 3" xfId="602" xr:uid="{00000000-0005-0000-0000-00005B020000}"/>
    <cellStyle name="Normal 2 18 11 4 4" xfId="603" xr:uid="{00000000-0005-0000-0000-00005C020000}"/>
    <cellStyle name="Normal 2 18 11 5" xfId="604" xr:uid="{00000000-0005-0000-0000-00005D020000}"/>
    <cellStyle name="Normal 2 18 11 5 2" xfId="605" xr:uid="{00000000-0005-0000-0000-00005E020000}"/>
    <cellStyle name="Normal 2 18 11 5 2 2" xfId="606" xr:uid="{00000000-0005-0000-0000-00005F020000}"/>
    <cellStyle name="Normal 2 18 11 5 2 3" xfId="607" xr:uid="{00000000-0005-0000-0000-000060020000}"/>
    <cellStyle name="Normal 2 18 11 5 3" xfId="608" xr:uid="{00000000-0005-0000-0000-000061020000}"/>
    <cellStyle name="Normal 2 18 11 5 4" xfId="609" xr:uid="{00000000-0005-0000-0000-000062020000}"/>
    <cellStyle name="Normal 2 18 11 6" xfId="610" xr:uid="{00000000-0005-0000-0000-000063020000}"/>
    <cellStyle name="Normal 2 18 11 6 2" xfId="611" xr:uid="{00000000-0005-0000-0000-000064020000}"/>
    <cellStyle name="Normal 2 18 11 6 3" xfId="612" xr:uid="{00000000-0005-0000-0000-000065020000}"/>
    <cellStyle name="Normal 2 18 11 7" xfId="613" xr:uid="{00000000-0005-0000-0000-000066020000}"/>
    <cellStyle name="Normal 2 18 11 8" xfId="614" xr:uid="{00000000-0005-0000-0000-000067020000}"/>
    <cellStyle name="Normal 2 18 12" xfId="615" xr:uid="{00000000-0005-0000-0000-000068020000}"/>
    <cellStyle name="Normal 2 18 12 2" xfId="616" xr:uid="{00000000-0005-0000-0000-000069020000}"/>
    <cellStyle name="Normal 2 18 12 2 2" xfId="617" xr:uid="{00000000-0005-0000-0000-00006A020000}"/>
    <cellStyle name="Normal 2 18 12 2 2 2" xfId="618" xr:uid="{00000000-0005-0000-0000-00006B020000}"/>
    <cellStyle name="Normal 2 18 12 2 2 2 2" xfId="619" xr:uid="{00000000-0005-0000-0000-00006C020000}"/>
    <cellStyle name="Normal 2 18 12 2 2 2 3" xfId="620" xr:uid="{00000000-0005-0000-0000-00006D020000}"/>
    <cellStyle name="Normal 2 18 12 2 2 3" xfId="621" xr:uid="{00000000-0005-0000-0000-00006E020000}"/>
    <cellStyle name="Normal 2 18 12 2 2 4" xfId="622" xr:uid="{00000000-0005-0000-0000-00006F020000}"/>
    <cellStyle name="Normal 2 18 12 2 3" xfId="623" xr:uid="{00000000-0005-0000-0000-000070020000}"/>
    <cellStyle name="Normal 2 18 12 2 3 2" xfId="624" xr:uid="{00000000-0005-0000-0000-000071020000}"/>
    <cellStyle name="Normal 2 18 12 2 3 2 2" xfId="625" xr:uid="{00000000-0005-0000-0000-000072020000}"/>
    <cellStyle name="Normal 2 18 12 2 3 2 3" xfId="626" xr:uid="{00000000-0005-0000-0000-000073020000}"/>
    <cellStyle name="Normal 2 18 12 2 3 3" xfId="627" xr:uid="{00000000-0005-0000-0000-000074020000}"/>
    <cellStyle name="Normal 2 18 12 2 3 4" xfId="628" xr:uid="{00000000-0005-0000-0000-000075020000}"/>
    <cellStyle name="Normal 2 18 12 2 4" xfId="629" xr:uid="{00000000-0005-0000-0000-000076020000}"/>
    <cellStyle name="Normal 2 18 12 2 4 2" xfId="630" xr:uid="{00000000-0005-0000-0000-000077020000}"/>
    <cellStyle name="Normal 2 18 12 2 4 3" xfId="631" xr:uid="{00000000-0005-0000-0000-000078020000}"/>
    <cellStyle name="Normal 2 18 12 2 5" xfId="632" xr:uid="{00000000-0005-0000-0000-000079020000}"/>
    <cellStyle name="Normal 2 18 12 2 6" xfId="633" xr:uid="{00000000-0005-0000-0000-00007A020000}"/>
    <cellStyle name="Normal 2 18 12 3" xfId="634" xr:uid="{00000000-0005-0000-0000-00007B020000}"/>
    <cellStyle name="Normal 2 18 12 3 2" xfId="635" xr:uid="{00000000-0005-0000-0000-00007C020000}"/>
    <cellStyle name="Normal 2 18 12 3 2 2" xfId="636" xr:uid="{00000000-0005-0000-0000-00007D020000}"/>
    <cellStyle name="Normal 2 18 12 3 2 2 2" xfId="637" xr:uid="{00000000-0005-0000-0000-00007E020000}"/>
    <cellStyle name="Normal 2 18 12 3 2 2 3" xfId="638" xr:uid="{00000000-0005-0000-0000-00007F020000}"/>
    <cellStyle name="Normal 2 18 12 3 2 3" xfId="639" xr:uid="{00000000-0005-0000-0000-000080020000}"/>
    <cellStyle name="Normal 2 18 12 3 2 4" xfId="640" xr:uid="{00000000-0005-0000-0000-000081020000}"/>
    <cellStyle name="Normal 2 18 12 3 3" xfId="641" xr:uid="{00000000-0005-0000-0000-000082020000}"/>
    <cellStyle name="Normal 2 18 12 3 3 2" xfId="642" xr:uid="{00000000-0005-0000-0000-000083020000}"/>
    <cellStyle name="Normal 2 18 12 3 3 2 2" xfId="643" xr:uid="{00000000-0005-0000-0000-000084020000}"/>
    <cellStyle name="Normal 2 18 12 3 3 2 3" xfId="644" xr:uid="{00000000-0005-0000-0000-000085020000}"/>
    <cellStyle name="Normal 2 18 12 3 3 3" xfId="645" xr:uid="{00000000-0005-0000-0000-000086020000}"/>
    <cellStyle name="Normal 2 18 12 3 3 4" xfId="646" xr:uid="{00000000-0005-0000-0000-000087020000}"/>
    <cellStyle name="Normal 2 18 12 3 4" xfId="647" xr:uid="{00000000-0005-0000-0000-000088020000}"/>
    <cellStyle name="Normal 2 18 12 3 4 2" xfId="648" xr:uid="{00000000-0005-0000-0000-000089020000}"/>
    <cellStyle name="Normal 2 18 12 3 4 3" xfId="649" xr:uid="{00000000-0005-0000-0000-00008A020000}"/>
    <cellStyle name="Normal 2 18 12 3 5" xfId="650" xr:uid="{00000000-0005-0000-0000-00008B020000}"/>
    <cellStyle name="Normal 2 18 12 3 6" xfId="651" xr:uid="{00000000-0005-0000-0000-00008C020000}"/>
    <cellStyle name="Normal 2 18 12 4" xfId="652" xr:uid="{00000000-0005-0000-0000-00008D020000}"/>
    <cellStyle name="Normal 2 18 12 4 2" xfId="653" xr:uid="{00000000-0005-0000-0000-00008E020000}"/>
    <cellStyle name="Normal 2 18 12 4 2 2" xfId="654" xr:uid="{00000000-0005-0000-0000-00008F020000}"/>
    <cellStyle name="Normal 2 18 12 4 2 3" xfId="655" xr:uid="{00000000-0005-0000-0000-000090020000}"/>
    <cellStyle name="Normal 2 18 12 4 3" xfId="656" xr:uid="{00000000-0005-0000-0000-000091020000}"/>
    <cellStyle name="Normal 2 18 12 4 4" xfId="657" xr:uid="{00000000-0005-0000-0000-000092020000}"/>
    <cellStyle name="Normal 2 18 12 5" xfId="658" xr:uid="{00000000-0005-0000-0000-000093020000}"/>
    <cellStyle name="Normal 2 18 12 5 2" xfId="659" xr:uid="{00000000-0005-0000-0000-000094020000}"/>
    <cellStyle name="Normal 2 18 12 5 2 2" xfId="660" xr:uid="{00000000-0005-0000-0000-000095020000}"/>
    <cellStyle name="Normal 2 18 12 5 2 3" xfId="661" xr:uid="{00000000-0005-0000-0000-000096020000}"/>
    <cellStyle name="Normal 2 18 12 5 3" xfId="662" xr:uid="{00000000-0005-0000-0000-000097020000}"/>
    <cellStyle name="Normal 2 18 12 5 4" xfId="663" xr:uid="{00000000-0005-0000-0000-000098020000}"/>
    <cellStyle name="Normal 2 18 12 6" xfId="664" xr:uid="{00000000-0005-0000-0000-000099020000}"/>
    <cellStyle name="Normal 2 18 12 6 2" xfId="665" xr:uid="{00000000-0005-0000-0000-00009A020000}"/>
    <cellStyle name="Normal 2 18 12 6 3" xfId="666" xr:uid="{00000000-0005-0000-0000-00009B020000}"/>
    <cellStyle name="Normal 2 18 12 7" xfId="667" xr:uid="{00000000-0005-0000-0000-00009C020000}"/>
    <cellStyle name="Normal 2 18 12 8" xfId="668" xr:uid="{00000000-0005-0000-0000-00009D020000}"/>
    <cellStyle name="Normal 2 18 13" xfId="669" xr:uid="{00000000-0005-0000-0000-00009E020000}"/>
    <cellStyle name="Normal 2 18 13 2" xfId="670" xr:uid="{00000000-0005-0000-0000-00009F020000}"/>
    <cellStyle name="Normal 2 18 13 2 2" xfId="671" xr:uid="{00000000-0005-0000-0000-0000A0020000}"/>
    <cellStyle name="Normal 2 18 13 2 2 2" xfId="672" xr:uid="{00000000-0005-0000-0000-0000A1020000}"/>
    <cellStyle name="Normal 2 18 13 2 2 2 2" xfId="673" xr:uid="{00000000-0005-0000-0000-0000A2020000}"/>
    <cellStyle name="Normal 2 18 13 2 2 2 3" xfId="674" xr:uid="{00000000-0005-0000-0000-0000A3020000}"/>
    <cellStyle name="Normal 2 18 13 2 2 3" xfId="675" xr:uid="{00000000-0005-0000-0000-0000A4020000}"/>
    <cellStyle name="Normal 2 18 13 2 2 4" xfId="676" xr:uid="{00000000-0005-0000-0000-0000A5020000}"/>
    <cellStyle name="Normal 2 18 13 2 3" xfId="677" xr:uid="{00000000-0005-0000-0000-0000A6020000}"/>
    <cellStyle name="Normal 2 18 13 2 3 2" xfId="678" xr:uid="{00000000-0005-0000-0000-0000A7020000}"/>
    <cellStyle name="Normal 2 18 13 2 3 2 2" xfId="679" xr:uid="{00000000-0005-0000-0000-0000A8020000}"/>
    <cellStyle name="Normal 2 18 13 2 3 2 3" xfId="680" xr:uid="{00000000-0005-0000-0000-0000A9020000}"/>
    <cellStyle name="Normal 2 18 13 2 3 3" xfId="681" xr:uid="{00000000-0005-0000-0000-0000AA020000}"/>
    <cellStyle name="Normal 2 18 13 2 3 4" xfId="682" xr:uid="{00000000-0005-0000-0000-0000AB020000}"/>
    <cellStyle name="Normal 2 18 13 2 4" xfId="683" xr:uid="{00000000-0005-0000-0000-0000AC020000}"/>
    <cellStyle name="Normal 2 18 13 2 4 2" xfId="684" xr:uid="{00000000-0005-0000-0000-0000AD020000}"/>
    <cellStyle name="Normal 2 18 13 2 4 3" xfId="685" xr:uid="{00000000-0005-0000-0000-0000AE020000}"/>
    <cellStyle name="Normal 2 18 13 2 5" xfId="686" xr:uid="{00000000-0005-0000-0000-0000AF020000}"/>
    <cellStyle name="Normal 2 18 13 2 6" xfId="687" xr:uid="{00000000-0005-0000-0000-0000B0020000}"/>
    <cellStyle name="Normal 2 18 13 3" xfId="688" xr:uid="{00000000-0005-0000-0000-0000B1020000}"/>
    <cellStyle name="Normal 2 18 13 3 2" xfId="689" xr:uid="{00000000-0005-0000-0000-0000B2020000}"/>
    <cellStyle name="Normal 2 18 13 3 2 2" xfId="690" xr:uid="{00000000-0005-0000-0000-0000B3020000}"/>
    <cellStyle name="Normal 2 18 13 3 2 2 2" xfId="691" xr:uid="{00000000-0005-0000-0000-0000B4020000}"/>
    <cellStyle name="Normal 2 18 13 3 2 2 3" xfId="692" xr:uid="{00000000-0005-0000-0000-0000B5020000}"/>
    <cellStyle name="Normal 2 18 13 3 2 3" xfId="693" xr:uid="{00000000-0005-0000-0000-0000B6020000}"/>
    <cellStyle name="Normal 2 18 13 3 2 4" xfId="694" xr:uid="{00000000-0005-0000-0000-0000B7020000}"/>
    <cellStyle name="Normal 2 18 13 3 3" xfId="695" xr:uid="{00000000-0005-0000-0000-0000B8020000}"/>
    <cellStyle name="Normal 2 18 13 3 3 2" xfId="696" xr:uid="{00000000-0005-0000-0000-0000B9020000}"/>
    <cellStyle name="Normal 2 18 13 3 3 2 2" xfId="697" xr:uid="{00000000-0005-0000-0000-0000BA020000}"/>
    <cellStyle name="Normal 2 18 13 3 3 2 3" xfId="698" xr:uid="{00000000-0005-0000-0000-0000BB020000}"/>
    <cellStyle name="Normal 2 18 13 3 3 3" xfId="699" xr:uid="{00000000-0005-0000-0000-0000BC020000}"/>
    <cellStyle name="Normal 2 18 13 3 3 4" xfId="700" xr:uid="{00000000-0005-0000-0000-0000BD020000}"/>
    <cellStyle name="Normal 2 18 13 3 4" xfId="701" xr:uid="{00000000-0005-0000-0000-0000BE020000}"/>
    <cellStyle name="Normal 2 18 13 3 4 2" xfId="702" xr:uid="{00000000-0005-0000-0000-0000BF020000}"/>
    <cellStyle name="Normal 2 18 13 3 4 3" xfId="703" xr:uid="{00000000-0005-0000-0000-0000C0020000}"/>
    <cellStyle name="Normal 2 18 13 3 5" xfId="704" xr:uid="{00000000-0005-0000-0000-0000C1020000}"/>
    <cellStyle name="Normal 2 18 13 3 6" xfId="705" xr:uid="{00000000-0005-0000-0000-0000C2020000}"/>
    <cellStyle name="Normal 2 18 13 4" xfId="706" xr:uid="{00000000-0005-0000-0000-0000C3020000}"/>
    <cellStyle name="Normal 2 18 13 4 2" xfId="707" xr:uid="{00000000-0005-0000-0000-0000C4020000}"/>
    <cellStyle name="Normal 2 18 13 4 2 2" xfId="708" xr:uid="{00000000-0005-0000-0000-0000C5020000}"/>
    <cellStyle name="Normal 2 18 13 4 2 3" xfId="709" xr:uid="{00000000-0005-0000-0000-0000C6020000}"/>
    <cellStyle name="Normal 2 18 13 4 3" xfId="710" xr:uid="{00000000-0005-0000-0000-0000C7020000}"/>
    <cellStyle name="Normal 2 18 13 4 4" xfId="711" xr:uid="{00000000-0005-0000-0000-0000C8020000}"/>
    <cellStyle name="Normal 2 18 13 5" xfId="712" xr:uid="{00000000-0005-0000-0000-0000C9020000}"/>
    <cellStyle name="Normal 2 18 13 5 2" xfId="713" xr:uid="{00000000-0005-0000-0000-0000CA020000}"/>
    <cellStyle name="Normal 2 18 13 5 2 2" xfId="714" xr:uid="{00000000-0005-0000-0000-0000CB020000}"/>
    <cellStyle name="Normal 2 18 13 5 2 3" xfId="715" xr:uid="{00000000-0005-0000-0000-0000CC020000}"/>
    <cellStyle name="Normal 2 18 13 5 3" xfId="716" xr:uid="{00000000-0005-0000-0000-0000CD020000}"/>
    <cellStyle name="Normal 2 18 13 5 4" xfId="717" xr:uid="{00000000-0005-0000-0000-0000CE020000}"/>
    <cellStyle name="Normal 2 18 13 6" xfId="718" xr:uid="{00000000-0005-0000-0000-0000CF020000}"/>
    <cellStyle name="Normal 2 18 13 6 2" xfId="719" xr:uid="{00000000-0005-0000-0000-0000D0020000}"/>
    <cellStyle name="Normal 2 18 13 6 3" xfId="720" xr:uid="{00000000-0005-0000-0000-0000D1020000}"/>
    <cellStyle name="Normal 2 18 13 7" xfId="721" xr:uid="{00000000-0005-0000-0000-0000D2020000}"/>
    <cellStyle name="Normal 2 18 13 8" xfId="722" xr:uid="{00000000-0005-0000-0000-0000D3020000}"/>
    <cellStyle name="Normal 2 18 14" xfId="723" xr:uid="{00000000-0005-0000-0000-0000D4020000}"/>
    <cellStyle name="Normal 2 18 14 2" xfId="724" xr:uid="{00000000-0005-0000-0000-0000D5020000}"/>
    <cellStyle name="Normal 2 18 14 2 2" xfId="725" xr:uid="{00000000-0005-0000-0000-0000D6020000}"/>
    <cellStyle name="Normal 2 18 14 2 2 2" xfId="726" xr:uid="{00000000-0005-0000-0000-0000D7020000}"/>
    <cellStyle name="Normal 2 18 14 2 2 2 2" xfId="727" xr:uid="{00000000-0005-0000-0000-0000D8020000}"/>
    <cellStyle name="Normal 2 18 14 2 2 2 3" xfId="728" xr:uid="{00000000-0005-0000-0000-0000D9020000}"/>
    <cellStyle name="Normal 2 18 14 2 2 3" xfId="729" xr:uid="{00000000-0005-0000-0000-0000DA020000}"/>
    <cellStyle name="Normal 2 18 14 2 2 4" xfId="730" xr:uid="{00000000-0005-0000-0000-0000DB020000}"/>
    <cellStyle name="Normal 2 18 14 2 3" xfId="731" xr:uid="{00000000-0005-0000-0000-0000DC020000}"/>
    <cellStyle name="Normal 2 18 14 2 3 2" xfId="732" xr:uid="{00000000-0005-0000-0000-0000DD020000}"/>
    <cellStyle name="Normal 2 18 14 2 3 2 2" xfId="733" xr:uid="{00000000-0005-0000-0000-0000DE020000}"/>
    <cellStyle name="Normal 2 18 14 2 3 2 3" xfId="734" xr:uid="{00000000-0005-0000-0000-0000DF020000}"/>
    <cellStyle name="Normal 2 18 14 2 3 3" xfId="735" xr:uid="{00000000-0005-0000-0000-0000E0020000}"/>
    <cellStyle name="Normal 2 18 14 2 3 4" xfId="736" xr:uid="{00000000-0005-0000-0000-0000E1020000}"/>
    <cellStyle name="Normal 2 18 14 2 4" xfId="737" xr:uid="{00000000-0005-0000-0000-0000E2020000}"/>
    <cellStyle name="Normal 2 18 14 2 4 2" xfId="738" xr:uid="{00000000-0005-0000-0000-0000E3020000}"/>
    <cellStyle name="Normal 2 18 14 2 4 3" xfId="739" xr:uid="{00000000-0005-0000-0000-0000E4020000}"/>
    <cellStyle name="Normal 2 18 14 2 5" xfId="740" xr:uid="{00000000-0005-0000-0000-0000E5020000}"/>
    <cellStyle name="Normal 2 18 14 2 6" xfId="741" xr:uid="{00000000-0005-0000-0000-0000E6020000}"/>
    <cellStyle name="Normal 2 18 14 3" xfId="742" xr:uid="{00000000-0005-0000-0000-0000E7020000}"/>
    <cellStyle name="Normal 2 18 14 3 2" xfId="743" xr:uid="{00000000-0005-0000-0000-0000E8020000}"/>
    <cellStyle name="Normal 2 18 14 3 2 2" xfId="744" xr:uid="{00000000-0005-0000-0000-0000E9020000}"/>
    <cellStyle name="Normal 2 18 14 3 2 2 2" xfId="745" xr:uid="{00000000-0005-0000-0000-0000EA020000}"/>
    <cellStyle name="Normal 2 18 14 3 2 2 3" xfId="746" xr:uid="{00000000-0005-0000-0000-0000EB020000}"/>
    <cellStyle name="Normal 2 18 14 3 2 3" xfId="747" xr:uid="{00000000-0005-0000-0000-0000EC020000}"/>
    <cellStyle name="Normal 2 18 14 3 2 4" xfId="748" xr:uid="{00000000-0005-0000-0000-0000ED020000}"/>
    <cellStyle name="Normal 2 18 14 3 3" xfId="749" xr:uid="{00000000-0005-0000-0000-0000EE020000}"/>
    <cellStyle name="Normal 2 18 14 3 3 2" xfId="750" xr:uid="{00000000-0005-0000-0000-0000EF020000}"/>
    <cellStyle name="Normal 2 18 14 3 3 2 2" xfId="751" xr:uid="{00000000-0005-0000-0000-0000F0020000}"/>
    <cellStyle name="Normal 2 18 14 3 3 2 3" xfId="752" xr:uid="{00000000-0005-0000-0000-0000F1020000}"/>
    <cellStyle name="Normal 2 18 14 3 3 3" xfId="753" xr:uid="{00000000-0005-0000-0000-0000F2020000}"/>
    <cellStyle name="Normal 2 18 14 3 3 4" xfId="754" xr:uid="{00000000-0005-0000-0000-0000F3020000}"/>
    <cellStyle name="Normal 2 18 14 3 4" xfId="755" xr:uid="{00000000-0005-0000-0000-0000F4020000}"/>
    <cellStyle name="Normal 2 18 14 3 4 2" xfId="756" xr:uid="{00000000-0005-0000-0000-0000F5020000}"/>
    <cellStyle name="Normal 2 18 14 3 4 3" xfId="757" xr:uid="{00000000-0005-0000-0000-0000F6020000}"/>
    <cellStyle name="Normal 2 18 14 3 5" xfId="758" xr:uid="{00000000-0005-0000-0000-0000F7020000}"/>
    <cellStyle name="Normal 2 18 14 3 6" xfId="759" xr:uid="{00000000-0005-0000-0000-0000F8020000}"/>
    <cellStyle name="Normal 2 18 14 4" xfId="760" xr:uid="{00000000-0005-0000-0000-0000F9020000}"/>
    <cellStyle name="Normal 2 18 14 4 2" xfId="761" xr:uid="{00000000-0005-0000-0000-0000FA020000}"/>
    <cellStyle name="Normal 2 18 14 4 2 2" xfId="762" xr:uid="{00000000-0005-0000-0000-0000FB020000}"/>
    <cellStyle name="Normal 2 18 14 4 2 3" xfId="763" xr:uid="{00000000-0005-0000-0000-0000FC020000}"/>
    <cellStyle name="Normal 2 18 14 4 3" xfId="764" xr:uid="{00000000-0005-0000-0000-0000FD020000}"/>
    <cellStyle name="Normal 2 18 14 4 4" xfId="765" xr:uid="{00000000-0005-0000-0000-0000FE020000}"/>
    <cellStyle name="Normal 2 18 14 5" xfId="766" xr:uid="{00000000-0005-0000-0000-0000FF020000}"/>
    <cellStyle name="Normal 2 18 14 5 2" xfId="767" xr:uid="{00000000-0005-0000-0000-000000030000}"/>
    <cellStyle name="Normal 2 18 14 5 2 2" xfId="768" xr:uid="{00000000-0005-0000-0000-000001030000}"/>
    <cellStyle name="Normal 2 18 14 5 2 3" xfId="769" xr:uid="{00000000-0005-0000-0000-000002030000}"/>
    <cellStyle name="Normal 2 18 14 5 3" xfId="770" xr:uid="{00000000-0005-0000-0000-000003030000}"/>
    <cellStyle name="Normal 2 18 14 5 4" xfId="771" xr:uid="{00000000-0005-0000-0000-000004030000}"/>
    <cellStyle name="Normal 2 18 14 6" xfId="772" xr:uid="{00000000-0005-0000-0000-000005030000}"/>
    <cellStyle name="Normal 2 18 14 6 2" xfId="773" xr:uid="{00000000-0005-0000-0000-000006030000}"/>
    <cellStyle name="Normal 2 18 14 6 3" xfId="774" xr:uid="{00000000-0005-0000-0000-000007030000}"/>
    <cellStyle name="Normal 2 18 14 7" xfId="775" xr:uid="{00000000-0005-0000-0000-000008030000}"/>
    <cellStyle name="Normal 2 18 14 8" xfId="776" xr:uid="{00000000-0005-0000-0000-000009030000}"/>
    <cellStyle name="Normal 2 18 15" xfId="777" xr:uid="{00000000-0005-0000-0000-00000A030000}"/>
    <cellStyle name="Normal 2 18 15 2" xfId="778" xr:uid="{00000000-0005-0000-0000-00000B030000}"/>
    <cellStyle name="Normal 2 18 15 2 2" xfId="779" xr:uid="{00000000-0005-0000-0000-00000C030000}"/>
    <cellStyle name="Normal 2 18 15 2 2 2" xfId="780" xr:uid="{00000000-0005-0000-0000-00000D030000}"/>
    <cellStyle name="Normal 2 18 15 2 2 2 2" xfId="781" xr:uid="{00000000-0005-0000-0000-00000E030000}"/>
    <cellStyle name="Normal 2 18 15 2 2 2 3" xfId="782" xr:uid="{00000000-0005-0000-0000-00000F030000}"/>
    <cellStyle name="Normal 2 18 15 2 2 3" xfId="783" xr:uid="{00000000-0005-0000-0000-000010030000}"/>
    <cellStyle name="Normal 2 18 15 2 2 4" xfId="784" xr:uid="{00000000-0005-0000-0000-000011030000}"/>
    <cellStyle name="Normal 2 18 15 2 3" xfId="785" xr:uid="{00000000-0005-0000-0000-000012030000}"/>
    <cellStyle name="Normal 2 18 15 2 3 2" xfId="786" xr:uid="{00000000-0005-0000-0000-000013030000}"/>
    <cellStyle name="Normal 2 18 15 2 3 2 2" xfId="787" xr:uid="{00000000-0005-0000-0000-000014030000}"/>
    <cellStyle name="Normal 2 18 15 2 3 2 3" xfId="788" xr:uid="{00000000-0005-0000-0000-000015030000}"/>
    <cellStyle name="Normal 2 18 15 2 3 3" xfId="789" xr:uid="{00000000-0005-0000-0000-000016030000}"/>
    <cellStyle name="Normal 2 18 15 2 3 4" xfId="790" xr:uid="{00000000-0005-0000-0000-000017030000}"/>
    <cellStyle name="Normal 2 18 15 2 4" xfId="791" xr:uid="{00000000-0005-0000-0000-000018030000}"/>
    <cellStyle name="Normal 2 18 15 2 4 2" xfId="792" xr:uid="{00000000-0005-0000-0000-000019030000}"/>
    <cellStyle name="Normal 2 18 15 2 4 3" xfId="793" xr:uid="{00000000-0005-0000-0000-00001A030000}"/>
    <cellStyle name="Normal 2 18 15 2 5" xfId="794" xr:uid="{00000000-0005-0000-0000-00001B030000}"/>
    <cellStyle name="Normal 2 18 15 2 6" xfId="795" xr:uid="{00000000-0005-0000-0000-00001C030000}"/>
    <cellStyle name="Normal 2 18 15 3" xfId="796" xr:uid="{00000000-0005-0000-0000-00001D030000}"/>
    <cellStyle name="Normal 2 18 15 3 2" xfId="797" xr:uid="{00000000-0005-0000-0000-00001E030000}"/>
    <cellStyle name="Normal 2 18 15 3 2 2" xfId="798" xr:uid="{00000000-0005-0000-0000-00001F030000}"/>
    <cellStyle name="Normal 2 18 15 3 2 2 2" xfId="799" xr:uid="{00000000-0005-0000-0000-000020030000}"/>
    <cellStyle name="Normal 2 18 15 3 2 2 3" xfId="800" xr:uid="{00000000-0005-0000-0000-000021030000}"/>
    <cellStyle name="Normal 2 18 15 3 2 3" xfId="801" xr:uid="{00000000-0005-0000-0000-000022030000}"/>
    <cellStyle name="Normal 2 18 15 3 2 4" xfId="802" xr:uid="{00000000-0005-0000-0000-000023030000}"/>
    <cellStyle name="Normal 2 18 15 3 3" xfId="803" xr:uid="{00000000-0005-0000-0000-000024030000}"/>
    <cellStyle name="Normal 2 18 15 3 3 2" xfId="804" xr:uid="{00000000-0005-0000-0000-000025030000}"/>
    <cellStyle name="Normal 2 18 15 3 3 2 2" xfId="805" xr:uid="{00000000-0005-0000-0000-000026030000}"/>
    <cellStyle name="Normal 2 18 15 3 3 2 3" xfId="806" xr:uid="{00000000-0005-0000-0000-000027030000}"/>
    <cellStyle name="Normal 2 18 15 3 3 3" xfId="807" xr:uid="{00000000-0005-0000-0000-000028030000}"/>
    <cellStyle name="Normal 2 18 15 3 3 4" xfId="808" xr:uid="{00000000-0005-0000-0000-000029030000}"/>
    <cellStyle name="Normal 2 18 15 3 4" xfId="809" xr:uid="{00000000-0005-0000-0000-00002A030000}"/>
    <cellStyle name="Normal 2 18 15 3 4 2" xfId="810" xr:uid="{00000000-0005-0000-0000-00002B030000}"/>
    <cellStyle name="Normal 2 18 15 3 4 3" xfId="811" xr:uid="{00000000-0005-0000-0000-00002C030000}"/>
    <cellStyle name="Normal 2 18 15 3 5" xfId="812" xr:uid="{00000000-0005-0000-0000-00002D030000}"/>
    <cellStyle name="Normal 2 18 15 3 6" xfId="813" xr:uid="{00000000-0005-0000-0000-00002E030000}"/>
    <cellStyle name="Normal 2 18 15 4" xfId="814" xr:uid="{00000000-0005-0000-0000-00002F030000}"/>
    <cellStyle name="Normal 2 18 15 4 2" xfId="815" xr:uid="{00000000-0005-0000-0000-000030030000}"/>
    <cellStyle name="Normal 2 18 15 4 2 2" xfId="816" xr:uid="{00000000-0005-0000-0000-000031030000}"/>
    <cellStyle name="Normal 2 18 15 4 2 3" xfId="817" xr:uid="{00000000-0005-0000-0000-000032030000}"/>
    <cellStyle name="Normal 2 18 15 4 3" xfId="818" xr:uid="{00000000-0005-0000-0000-000033030000}"/>
    <cellStyle name="Normal 2 18 15 4 4" xfId="819" xr:uid="{00000000-0005-0000-0000-000034030000}"/>
    <cellStyle name="Normal 2 18 15 5" xfId="820" xr:uid="{00000000-0005-0000-0000-000035030000}"/>
    <cellStyle name="Normal 2 18 15 5 2" xfId="821" xr:uid="{00000000-0005-0000-0000-000036030000}"/>
    <cellStyle name="Normal 2 18 15 5 2 2" xfId="822" xr:uid="{00000000-0005-0000-0000-000037030000}"/>
    <cellStyle name="Normal 2 18 15 5 2 3" xfId="823" xr:uid="{00000000-0005-0000-0000-000038030000}"/>
    <cellStyle name="Normal 2 18 15 5 3" xfId="824" xr:uid="{00000000-0005-0000-0000-000039030000}"/>
    <cellStyle name="Normal 2 18 15 5 4" xfId="825" xr:uid="{00000000-0005-0000-0000-00003A030000}"/>
    <cellStyle name="Normal 2 18 15 6" xfId="826" xr:uid="{00000000-0005-0000-0000-00003B030000}"/>
    <cellStyle name="Normal 2 18 15 6 2" xfId="827" xr:uid="{00000000-0005-0000-0000-00003C030000}"/>
    <cellStyle name="Normal 2 18 15 6 3" xfId="828" xr:uid="{00000000-0005-0000-0000-00003D030000}"/>
    <cellStyle name="Normal 2 18 15 7" xfId="829" xr:uid="{00000000-0005-0000-0000-00003E030000}"/>
    <cellStyle name="Normal 2 18 15 8" xfId="830" xr:uid="{00000000-0005-0000-0000-00003F030000}"/>
    <cellStyle name="Normal 2 18 16" xfId="831" xr:uid="{00000000-0005-0000-0000-000040030000}"/>
    <cellStyle name="Normal 2 18 16 2" xfId="832" xr:uid="{00000000-0005-0000-0000-000041030000}"/>
    <cellStyle name="Normal 2 18 16 2 2" xfId="833" xr:uid="{00000000-0005-0000-0000-000042030000}"/>
    <cellStyle name="Normal 2 18 16 2 2 2" xfId="834" xr:uid="{00000000-0005-0000-0000-000043030000}"/>
    <cellStyle name="Normal 2 18 16 2 2 3" xfId="835" xr:uid="{00000000-0005-0000-0000-000044030000}"/>
    <cellStyle name="Normal 2 18 16 2 3" xfId="836" xr:uid="{00000000-0005-0000-0000-000045030000}"/>
    <cellStyle name="Normal 2 18 16 2 4" xfId="837" xr:uid="{00000000-0005-0000-0000-000046030000}"/>
    <cellStyle name="Normal 2 18 16 3" xfId="838" xr:uid="{00000000-0005-0000-0000-000047030000}"/>
    <cellStyle name="Normal 2 18 16 3 2" xfId="839" xr:uid="{00000000-0005-0000-0000-000048030000}"/>
    <cellStyle name="Normal 2 18 16 3 2 2" xfId="840" xr:uid="{00000000-0005-0000-0000-000049030000}"/>
    <cellStyle name="Normal 2 18 16 3 2 3" xfId="841" xr:uid="{00000000-0005-0000-0000-00004A030000}"/>
    <cellStyle name="Normal 2 18 16 3 3" xfId="842" xr:uid="{00000000-0005-0000-0000-00004B030000}"/>
    <cellStyle name="Normal 2 18 16 3 4" xfId="843" xr:uid="{00000000-0005-0000-0000-00004C030000}"/>
    <cellStyle name="Normal 2 18 16 4" xfId="844" xr:uid="{00000000-0005-0000-0000-00004D030000}"/>
    <cellStyle name="Normal 2 18 16 4 2" xfId="845" xr:uid="{00000000-0005-0000-0000-00004E030000}"/>
    <cellStyle name="Normal 2 18 16 4 3" xfId="846" xr:uid="{00000000-0005-0000-0000-00004F030000}"/>
    <cellStyle name="Normal 2 18 16 5" xfId="847" xr:uid="{00000000-0005-0000-0000-000050030000}"/>
    <cellStyle name="Normal 2 18 16 6" xfId="848" xr:uid="{00000000-0005-0000-0000-000051030000}"/>
    <cellStyle name="Normal 2 18 17" xfId="849" xr:uid="{00000000-0005-0000-0000-000052030000}"/>
    <cellStyle name="Normal 2 18 17 2" xfId="850" xr:uid="{00000000-0005-0000-0000-000053030000}"/>
    <cellStyle name="Normal 2 18 17 2 2" xfId="851" xr:uid="{00000000-0005-0000-0000-000054030000}"/>
    <cellStyle name="Normal 2 18 17 2 2 2" xfId="852" xr:uid="{00000000-0005-0000-0000-000055030000}"/>
    <cellStyle name="Normal 2 18 17 2 2 3" xfId="853" xr:uid="{00000000-0005-0000-0000-000056030000}"/>
    <cellStyle name="Normal 2 18 17 2 3" xfId="854" xr:uid="{00000000-0005-0000-0000-000057030000}"/>
    <cellStyle name="Normal 2 18 17 2 4" xfId="855" xr:uid="{00000000-0005-0000-0000-000058030000}"/>
    <cellStyle name="Normal 2 18 17 3" xfId="856" xr:uid="{00000000-0005-0000-0000-000059030000}"/>
    <cellStyle name="Normal 2 18 17 3 2" xfId="857" xr:uid="{00000000-0005-0000-0000-00005A030000}"/>
    <cellStyle name="Normal 2 18 17 3 2 2" xfId="858" xr:uid="{00000000-0005-0000-0000-00005B030000}"/>
    <cellStyle name="Normal 2 18 17 3 2 3" xfId="859" xr:uid="{00000000-0005-0000-0000-00005C030000}"/>
    <cellStyle name="Normal 2 18 17 3 3" xfId="860" xr:uid="{00000000-0005-0000-0000-00005D030000}"/>
    <cellStyle name="Normal 2 18 17 3 4" xfId="861" xr:uid="{00000000-0005-0000-0000-00005E030000}"/>
    <cellStyle name="Normal 2 18 17 4" xfId="862" xr:uid="{00000000-0005-0000-0000-00005F030000}"/>
    <cellStyle name="Normal 2 18 17 4 2" xfId="863" xr:uid="{00000000-0005-0000-0000-000060030000}"/>
    <cellStyle name="Normal 2 18 17 4 3" xfId="864" xr:uid="{00000000-0005-0000-0000-000061030000}"/>
    <cellStyle name="Normal 2 18 17 5" xfId="865" xr:uid="{00000000-0005-0000-0000-000062030000}"/>
    <cellStyle name="Normal 2 18 17 6" xfId="866" xr:uid="{00000000-0005-0000-0000-000063030000}"/>
    <cellStyle name="Normal 2 18 18" xfId="867" xr:uid="{00000000-0005-0000-0000-000064030000}"/>
    <cellStyle name="Normal 2 18 18 2" xfId="868" xr:uid="{00000000-0005-0000-0000-000065030000}"/>
    <cellStyle name="Normal 2 18 18 2 2" xfId="869" xr:uid="{00000000-0005-0000-0000-000066030000}"/>
    <cellStyle name="Normal 2 18 18 2 2 2" xfId="870" xr:uid="{00000000-0005-0000-0000-000067030000}"/>
    <cellStyle name="Normal 2 18 18 2 2 3" xfId="871" xr:uid="{00000000-0005-0000-0000-000068030000}"/>
    <cellStyle name="Normal 2 18 18 2 3" xfId="872" xr:uid="{00000000-0005-0000-0000-000069030000}"/>
    <cellStyle name="Normal 2 18 18 2 4" xfId="873" xr:uid="{00000000-0005-0000-0000-00006A030000}"/>
    <cellStyle name="Normal 2 18 18 3" xfId="874" xr:uid="{00000000-0005-0000-0000-00006B030000}"/>
    <cellStyle name="Normal 2 18 18 3 2" xfId="875" xr:uid="{00000000-0005-0000-0000-00006C030000}"/>
    <cellStyle name="Normal 2 18 18 3 2 2" xfId="876" xr:uid="{00000000-0005-0000-0000-00006D030000}"/>
    <cellStyle name="Normal 2 18 18 3 2 3" xfId="877" xr:uid="{00000000-0005-0000-0000-00006E030000}"/>
    <cellStyle name="Normal 2 18 18 3 3" xfId="878" xr:uid="{00000000-0005-0000-0000-00006F030000}"/>
    <cellStyle name="Normal 2 18 18 3 4" xfId="879" xr:uid="{00000000-0005-0000-0000-000070030000}"/>
    <cellStyle name="Normal 2 18 18 4" xfId="880" xr:uid="{00000000-0005-0000-0000-000071030000}"/>
    <cellStyle name="Normal 2 18 18 4 2" xfId="881" xr:uid="{00000000-0005-0000-0000-000072030000}"/>
    <cellStyle name="Normal 2 18 18 4 3" xfId="882" xr:uid="{00000000-0005-0000-0000-000073030000}"/>
    <cellStyle name="Normal 2 18 18 5" xfId="883" xr:uid="{00000000-0005-0000-0000-000074030000}"/>
    <cellStyle name="Normal 2 18 18 6" xfId="884" xr:uid="{00000000-0005-0000-0000-000075030000}"/>
    <cellStyle name="Normal 2 18 19" xfId="885" xr:uid="{00000000-0005-0000-0000-000076030000}"/>
    <cellStyle name="Normal 2 18 19 2" xfId="886" xr:uid="{00000000-0005-0000-0000-000077030000}"/>
    <cellStyle name="Normal 2 18 19 2 2" xfId="887" xr:uid="{00000000-0005-0000-0000-000078030000}"/>
    <cellStyle name="Normal 2 18 19 2 2 2" xfId="888" xr:uid="{00000000-0005-0000-0000-000079030000}"/>
    <cellStyle name="Normal 2 18 19 2 2 3" xfId="889" xr:uid="{00000000-0005-0000-0000-00007A030000}"/>
    <cellStyle name="Normal 2 18 19 2 3" xfId="890" xr:uid="{00000000-0005-0000-0000-00007B030000}"/>
    <cellStyle name="Normal 2 18 19 2 4" xfId="891" xr:uid="{00000000-0005-0000-0000-00007C030000}"/>
    <cellStyle name="Normal 2 18 19 3" xfId="892" xr:uid="{00000000-0005-0000-0000-00007D030000}"/>
    <cellStyle name="Normal 2 18 19 3 2" xfId="893" xr:uid="{00000000-0005-0000-0000-00007E030000}"/>
    <cellStyle name="Normal 2 18 19 3 2 2" xfId="894" xr:uid="{00000000-0005-0000-0000-00007F030000}"/>
    <cellStyle name="Normal 2 18 19 3 2 3" xfId="895" xr:uid="{00000000-0005-0000-0000-000080030000}"/>
    <cellStyle name="Normal 2 18 19 3 3" xfId="896" xr:uid="{00000000-0005-0000-0000-000081030000}"/>
    <cellStyle name="Normal 2 18 19 3 4" xfId="897" xr:uid="{00000000-0005-0000-0000-000082030000}"/>
    <cellStyle name="Normal 2 18 19 4" xfId="898" xr:uid="{00000000-0005-0000-0000-000083030000}"/>
    <cellStyle name="Normal 2 18 19 4 2" xfId="899" xr:uid="{00000000-0005-0000-0000-000084030000}"/>
    <cellStyle name="Normal 2 18 19 4 3" xfId="900" xr:uid="{00000000-0005-0000-0000-000085030000}"/>
    <cellStyle name="Normal 2 18 19 5" xfId="901" xr:uid="{00000000-0005-0000-0000-000086030000}"/>
    <cellStyle name="Normal 2 18 19 6" xfId="902" xr:uid="{00000000-0005-0000-0000-000087030000}"/>
    <cellStyle name="Normal 2 18 2" xfId="903" xr:uid="{00000000-0005-0000-0000-000088030000}"/>
    <cellStyle name="Normal 2 18 2 10" xfId="904" xr:uid="{00000000-0005-0000-0000-000089030000}"/>
    <cellStyle name="Normal 2 18 2 10 2" xfId="905" xr:uid="{00000000-0005-0000-0000-00008A030000}"/>
    <cellStyle name="Normal 2 18 2 10 2 2" xfId="906" xr:uid="{00000000-0005-0000-0000-00008B030000}"/>
    <cellStyle name="Normal 2 18 2 10 2 3" xfId="907" xr:uid="{00000000-0005-0000-0000-00008C030000}"/>
    <cellStyle name="Normal 2 18 2 10 3" xfId="908" xr:uid="{00000000-0005-0000-0000-00008D030000}"/>
    <cellStyle name="Normal 2 18 2 10 4" xfId="909" xr:uid="{00000000-0005-0000-0000-00008E030000}"/>
    <cellStyle name="Normal 2 18 2 11" xfId="910" xr:uid="{00000000-0005-0000-0000-00008F030000}"/>
    <cellStyle name="Normal 2 18 2 11 2" xfId="911" xr:uid="{00000000-0005-0000-0000-000090030000}"/>
    <cellStyle name="Normal 2 18 2 11 2 2" xfId="912" xr:uid="{00000000-0005-0000-0000-000091030000}"/>
    <cellStyle name="Normal 2 18 2 11 2 3" xfId="913" xr:uid="{00000000-0005-0000-0000-000092030000}"/>
    <cellStyle name="Normal 2 18 2 11 3" xfId="914" xr:uid="{00000000-0005-0000-0000-000093030000}"/>
    <cellStyle name="Normal 2 18 2 11 4" xfId="915" xr:uid="{00000000-0005-0000-0000-000094030000}"/>
    <cellStyle name="Normal 2 18 2 12" xfId="916" xr:uid="{00000000-0005-0000-0000-000095030000}"/>
    <cellStyle name="Normal 2 18 2 12 2" xfId="917" xr:uid="{00000000-0005-0000-0000-000096030000}"/>
    <cellStyle name="Normal 2 18 2 12 3" xfId="918" xr:uid="{00000000-0005-0000-0000-000097030000}"/>
    <cellStyle name="Normal 2 18 2 13" xfId="919" xr:uid="{00000000-0005-0000-0000-000098030000}"/>
    <cellStyle name="Normal 2 18 2 14" xfId="920" xr:uid="{00000000-0005-0000-0000-000099030000}"/>
    <cellStyle name="Normal 2 18 2 2" xfId="921" xr:uid="{00000000-0005-0000-0000-00009A030000}"/>
    <cellStyle name="Normal 2 18 2 2 2" xfId="922" xr:uid="{00000000-0005-0000-0000-00009B030000}"/>
    <cellStyle name="Normal 2 18 2 2 2 2" xfId="923" xr:uid="{00000000-0005-0000-0000-00009C030000}"/>
    <cellStyle name="Normal 2 18 2 2 2 2 2" xfId="924" xr:uid="{00000000-0005-0000-0000-00009D030000}"/>
    <cellStyle name="Normal 2 18 2 2 2 2 3" xfId="925" xr:uid="{00000000-0005-0000-0000-00009E030000}"/>
    <cellStyle name="Normal 2 18 2 2 2 3" xfId="926" xr:uid="{00000000-0005-0000-0000-00009F030000}"/>
    <cellStyle name="Normal 2 18 2 2 2 4" xfId="927" xr:uid="{00000000-0005-0000-0000-0000A0030000}"/>
    <cellStyle name="Normal 2 18 2 2 3" xfId="928" xr:uid="{00000000-0005-0000-0000-0000A1030000}"/>
    <cellStyle name="Normal 2 18 2 2 3 2" xfId="929" xr:uid="{00000000-0005-0000-0000-0000A2030000}"/>
    <cellStyle name="Normal 2 18 2 2 3 2 2" xfId="930" xr:uid="{00000000-0005-0000-0000-0000A3030000}"/>
    <cellStyle name="Normal 2 18 2 2 3 2 3" xfId="931" xr:uid="{00000000-0005-0000-0000-0000A4030000}"/>
    <cellStyle name="Normal 2 18 2 2 3 3" xfId="932" xr:uid="{00000000-0005-0000-0000-0000A5030000}"/>
    <cellStyle name="Normal 2 18 2 2 3 4" xfId="933" xr:uid="{00000000-0005-0000-0000-0000A6030000}"/>
    <cellStyle name="Normal 2 18 2 2 4" xfId="934" xr:uid="{00000000-0005-0000-0000-0000A7030000}"/>
    <cellStyle name="Normal 2 18 2 2 4 2" xfId="935" xr:uid="{00000000-0005-0000-0000-0000A8030000}"/>
    <cellStyle name="Normal 2 18 2 2 4 3" xfId="936" xr:uid="{00000000-0005-0000-0000-0000A9030000}"/>
    <cellStyle name="Normal 2 18 2 2 5" xfId="937" xr:uid="{00000000-0005-0000-0000-0000AA030000}"/>
    <cellStyle name="Normal 2 18 2 2 6" xfId="938" xr:uid="{00000000-0005-0000-0000-0000AB030000}"/>
    <cellStyle name="Normal 2 18 2 3" xfId="939" xr:uid="{00000000-0005-0000-0000-0000AC030000}"/>
    <cellStyle name="Normal 2 18 2 3 2" xfId="940" xr:uid="{00000000-0005-0000-0000-0000AD030000}"/>
    <cellStyle name="Normal 2 18 2 3 2 2" xfId="941" xr:uid="{00000000-0005-0000-0000-0000AE030000}"/>
    <cellStyle name="Normal 2 18 2 3 2 2 2" xfId="942" xr:uid="{00000000-0005-0000-0000-0000AF030000}"/>
    <cellStyle name="Normal 2 18 2 3 2 2 3" xfId="943" xr:uid="{00000000-0005-0000-0000-0000B0030000}"/>
    <cellStyle name="Normal 2 18 2 3 2 3" xfId="944" xr:uid="{00000000-0005-0000-0000-0000B1030000}"/>
    <cellStyle name="Normal 2 18 2 3 2 4" xfId="945" xr:uid="{00000000-0005-0000-0000-0000B2030000}"/>
    <cellStyle name="Normal 2 18 2 3 3" xfId="946" xr:uid="{00000000-0005-0000-0000-0000B3030000}"/>
    <cellStyle name="Normal 2 18 2 3 3 2" xfId="947" xr:uid="{00000000-0005-0000-0000-0000B4030000}"/>
    <cellStyle name="Normal 2 18 2 3 3 2 2" xfId="948" xr:uid="{00000000-0005-0000-0000-0000B5030000}"/>
    <cellStyle name="Normal 2 18 2 3 3 2 3" xfId="949" xr:uid="{00000000-0005-0000-0000-0000B6030000}"/>
    <cellStyle name="Normal 2 18 2 3 3 3" xfId="950" xr:uid="{00000000-0005-0000-0000-0000B7030000}"/>
    <cellStyle name="Normal 2 18 2 3 3 4" xfId="951" xr:uid="{00000000-0005-0000-0000-0000B8030000}"/>
    <cellStyle name="Normal 2 18 2 3 4" xfId="952" xr:uid="{00000000-0005-0000-0000-0000B9030000}"/>
    <cellStyle name="Normal 2 18 2 3 4 2" xfId="953" xr:uid="{00000000-0005-0000-0000-0000BA030000}"/>
    <cellStyle name="Normal 2 18 2 3 4 3" xfId="954" xr:uid="{00000000-0005-0000-0000-0000BB030000}"/>
    <cellStyle name="Normal 2 18 2 3 5" xfId="955" xr:uid="{00000000-0005-0000-0000-0000BC030000}"/>
    <cellStyle name="Normal 2 18 2 3 6" xfId="956" xr:uid="{00000000-0005-0000-0000-0000BD030000}"/>
    <cellStyle name="Normal 2 18 2 4" xfId="957" xr:uid="{00000000-0005-0000-0000-0000BE030000}"/>
    <cellStyle name="Normal 2 18 2 4 2" xfId="958" xr:uid="{00000000-0005-0000-0000-0000BF030000}"/>
    <cellStyle name="Normal 2 18 2 4 2 2" xfId="959" xr:uid="{00000000-0005-0000-0000-0000C0030000}"/>
    <cellStyle name="Normal 2 18 2 4 2 2 2" xfId="960" xr:uid="{00000000-0005-0000-0000-0000C1030000}"/>
    <cellStyle name="Normal 2 18 2 4 2 2 3" xfId="961" xr:uid="{00000000-0005-0000-0000-0000C2030000}"/>
    <cellStyle name="Normal 2 18 2 4 2 3" xfId="962" xr:uid="{00000000-0005-0000-0000-0000C3030000}"/>
    <cellStyle name="Normal 2 18 2 4 2 4" xfId="963" xr:uid="{00000000-0005-0000-0000-0000C4030000}"/>
    <cellStyle name="Normal 2 18 2 4 3" xfId="964" xr:uid="{00000000-0005-0000-0000-0000C5030000}"/>
    <cellStyle name="Normal 2 18 2 4 3 2" xfId="965" xr:uid="{00000000-0005-0000-0000-0000C6030000}"/>
    <cellStyle name="Normal 2 18 2 4 3 2 2" xfId="966" xr:uid="{00000000-0005-0000-0000-0000C7030000}"/>
    <cellStyle name="Normal 2 18 2 4 3 2 3" xfId="967" xr:uid="{00000000-0005-0000-0000-0000C8030000}"/>
    <cellStyle name="Normal 2 18 2 4 3 3" xfId="968" xr:uid="{00000000-0005-0000-0000-0000C9030000}"/>
    <cellStyle name="Normal 2 18 2 4 3 4" xfId="969" xr:uid="{00000000-0005-0000-0000-0000CA030000}"/>
    <cellStyle name="Normal 2 18 2 4 4" xfId="970" xr:uid="{00000000-0005-0000-0000-0000CB030000}"/>
    <cellStyle name="Normal 2 18 2 4 4 2" xfId="971" xr:uid="{00000000-0005-0000-0000-0000CC030000}"/>
    <cellStyle name="Normal 2 18 2 4 4 3" xfId="972" xr:uid="{00000000-0005-0000-0000-0000CD030000}"/>
    <cellStyle name="Normal 2 18 2 4 5" xfId="973" xr:uid="{00000000-0005-0000-0000-0000CE030000}"/>
    <cellStyle name="Normal 2 18 2 4 6" xfId="974" xr:uid="{00000000-0005-0000-0000-0000CF030000}"/>
    <cellStyle name="Normal 2 18 2 5" xfId="975" xr:uid="{00000000-0005-0000-0000-0000D0030000}"/>
    <cellStyle name="Normal 2 18 2 5 2" xfId="976" xr:uid="{00000000-0005-0000-0000-0000D1030000}"/>
    <cellStyle name="Normal 2 18 2 5 2 2" xfId="977" xr:uid="{00000000-0005-0000-0000-0000D2030000}"/>
    <cellStyle name="Normal 2 18 2 5 2 2 2" xfId="978" xr:uid="{00000000-0005-0000-0000-0000D3030000}"/>
    <cellStyle name="Normal 2 18 2 5 2 2 3" xfId="979" xr:uid="{00000000-0005-0000-0000-0000D4030000}"/>
    <cellStyle name="Normal 2 18 2 5 2 3" xfId="980" xr:uid="{00000000-0005-0000-0000-0000D5030000}"/>
    <cellStyle name="Normal 2 18 2 5 2 4" xfId="981" xr:uid="{00000000-0005-0000-0000-0000D6030000}"/>
    <cellStyle name="Normal 2 18 2 5 3" xfId="982" xr:uid="{00000000-0005-0000-0000-0000D7030000}"/>
    <cellStyle name="Normal 2 18 2 5 3 2" xfId="983" xr:uid="{00000000-0005-0000-0000-0000D8030000}"/>
    <cellStyle name="Normal 2 18 2 5 3 2 2" xfId="984" xr:uid="{00000000-0005-0000-0000-0000D9030000}"/>
    <cellStyle name="Normal 2 18 2 5 3 2 3" xfId="985" xr:uid="{00000000-0005-0000-0000-0000DA030000}"/>
    <cellStyle name="Normal 2 18 2 5 3 3" xfId="986" xr:uid="{00000000-0005-0000-0000-0000DB030000}"/>
    <cellStyle name="Normal 2 18 2 5 3 4" xfId="987" xr:uid="{00000000-0005-0000-0000-0000DC030000}"/>
    <cellStyle name="Normal 2 18 2 5 4" xfId="988" xr:uid="{00000000-0005-0000-0000-0000DD030000}"/>
    <cellStyle name="Normal 2 18 2 5 4 2" xfId="989" xr:uid="{00000000-0005-0000-0000-0000DE030000}"/>
    <cellStyle name="Normal 2 18 2 5 4 3" xfId="990" xr:uid="{00000000-0005-0000-0000-0000DF030000}"/>
    <cellStyle name="Normal 2 18 2 5 5" xfId="991" xr:uid="{00000000-0005-0000-0000-0000E0030000}"/>
    <cellStyle name="Normal 2 18 2 5 6" xfId="992" xr:uid="{00000000-0005-0000-0000-0000E1030000}"/>
    <cellStyle name="Normal 2 18 2 6" xfId="993" xr:uid="{00000000-0005-0000-0000-0000E2030000}"/>
    <cellStyle name="Normal 2 18 2 6 2" xfId="994" xr:uid="{00000000-0005-0000-0000-0000E3030000}"/>
    <cellStyle name="Normal 2 18 2 6 2 2" xfId="995" xr:uid="{00000000-0005-0000-0000-0000E4030000}"/>
    <cellStyle name="Normal 2 18 2 6 2 2 2" xfId="996" xr:uid="{00000000-0005-0000-0000-0000E5030000}"/>
    <cellStyle name="Normal 2 18 2 6 2 2 3" xfId="997" xr:uid="{00000000-0005-0000-0000-0000E6030000}"/>
    <cellStyle name="Normal 2 18 2 6 2 3" xfId="998" xr:uid="{00000000-0005-0000-0000-0000E7030000}"/>
    <cellStyle name="Normal 2 18 2 6 2 4" xfId="999" xr:uid="{00000000-0005-0000-0000-0000E8030000}"/>
    <cellStyle name="Normal 2 18 2 6 3" xfId="1000" xr:uid="{00000000-0005-0000-0000-0000E9030000}"/>
    <cellStyle name="Normal 2 18 2 6 3 2" xfId="1001" xr:uid="{00000000-0005-0000-0000-0000EA030000}"/>
    <cellStyle name="Normal 2 18 2 6 3 2 2" xfId="1002" xr:uid="{00000000-0005-0000-0000-0000EB030000}"/>
    <cellStyle name="Normal 2 18 2 6 3 2 3" xfId="1003" xr:uid="{00000000-0005-0000-0000-0000EC030000}"/>
    <cellStyle name="Normal 2 18 2 6 3 3" xfId="1004" xr:uid="{00000000-0005-0000-0000-0000ED030000}"/>
    <cellStyle name="Normal 2 18 2 6 3 4" xfId="1005" xr:uid="{00000000-0005-0000-0000-0000EE030000}"/>
    <cellStyle name="Normal 2 18 2 6 4" xfId="1006" xr:uid="{00000000-0005-0000-0000-0000EF030000}"/>
    <cellStyle name="Normal 2 18 2 6 4 2" xfId="1007" xr:uid="{00000000-0005-0000-0000-0000F0030000}"/>
    <cellStyle name="Normal 2 18 2 6 4 3" xfId="1008" xr:uid="{00000000-0005-0000-0000-0000F1030000}"/>
    <cellStyle name="Normal 2 18 2 6 5" xfId="1009" xr:uid="{00000000-0005-0000-0000-0000F2030000}"/>
    <cellStyle name="Normal 2 18 2 6 6" xfId="1010" xr:uid="{00000000-0005-0000-0000-0000F3030000}"/>
    <cellStyle name="Normal 2 18 2 7" xfId="1011" xr:uid="{00000000-0005-0000-0000-0000F4030000}"/>
    <cellStyle name="Normal 2 18 2 7 2" xfId="1012" xr:uid="{00000000-0005-0000-0000-0000F5030000}"/>
    <cellStyle name="Normal 2 18 2 7 2 2" xfId="1013" xr:uid="{00000000-0005-0000-0000-0000F6030000}"/>
    <cellStyle name="Normal 2 18 2 7 2 2 2" xfId="1014" xr:uid="{00000000-0005-0000-0000-0000F7030000}"/>
    <cellStyle name="Normal 2 18 2 7 2 2 3" xfId="1015" xr:uid="{00000000-0005-0000-0000-0000F8030000}"/>
    <cellStyle name="Normal 2 18 2 7 2 3" xfId="1016" xr:uid="{00000000-0005-0000-0000-0000F9030000}"/>
    <cellStyle name="Normal 2 18 2 7 2 4" xfId="1017" xr:uid="{00000000-0005-0000-0000-0000FA030000}"/>
    <cellStyle name="Normal 2 18 2 7 3" xfId="1018" xr:uid="{00000000-0005-0000-0000-0000FB030000}"/>
    <cellStyle name="Normal 2 18 2 7 3 2" xfId="1019" xr:uid="{00000000-0005-0000-0000-0000FC030000}"/>
    <cellStyle name="Normal 2 18 2 7 3 2 2" xfId="1020" xr:uid="{00000000-0005-0000-0000-0000FD030000}"/>
    <cellStyle name="Normal 2 18 2 7 3 2 3" xfId="1021" xr:uid="{00000000-0005-0000-0000-0000FE030000}"/>
    <cellStyle name="Normal 2 18 2 7 3 3" xfId="1022" xr:uid="{00000000-0005-0000-0000-0000FF030000}"/>
    <cellStyle name="Normal 2 18 2 7 3 4" xfId="1023" xr:uid="{00000000-0005-0000-0000-000000040000}"/>
    <cellStyle name="Normal 2 18 2 7 4" xfId="1024" xr:uid="{00000000-0005-0000-0000-000001040000}"/>
    <cellStyle name="Normal 2 18 2 7 4 2" xfId="1025" xr:uid="{00000000-0005-0000-0000-000002040000}"/>
    <cellStyle name="Normal 2 18 2 7 4 3" xfId="1026" xr:uid="{00000000-0005-0000-0000-000003040000}"/>
    <cellStyle name="Normal 2 18 2 7 5" xfId="1027" xr:uid="{00000000-0005-0000-0000-000004040000}"/>
    <cellStyle name="Normal 2 18 2 7 6" xfId="1028" xr:uid="{00000000-0005-0000-0000-000005040000}"/>
    <cellStyle name="Normal 2 18 2 8" xfId="1029" xr:uid="{00000000-0005-0000-0000-000006040000}"/>
    <cellStyle name="Normal 2 18 2 8 2" xfId="1030" xr:uid="{00000000-0005-0000-0000-000007040000}"/>
    <cellStyle name="Normal 2 18 2 8 2 2" xfId="1031" xr:uid="{00000000-0005-0000-0000-000008040000}"/>
    <cellStyle name="Normal 2 18 2 8 2 2 2" xfId="1032" xr:uid="{00000000-0005-0000-0000-000009040000}"/>
    <cellStyle name="Normal 2 18 2 8 2 2 3" xfId="1033" xr:uid="{00000000-0005-0000-0000-00000A040000}"/>
    <cellStyle name="Normal 2 18 2 8 2 3" xfId="1034" xr:uid="{00000000-0005-0000-0000-00000B040000}"/>
    <cellStyle name="Normal 2 18 2 8 2 4" xfId="1035" xr:uid="{00000000-0005-0000-0000-00000C040000}"/>
    <cellStyle name="Normal 2 18 2 8 3" xfId="1036" xr:uid="{00000000-0005-0000-0000-00000D040000}"/>
    <cellStyle name="Normal 2 18 2 8 3 2" xfId="1037" xr:uid="{00000000-0005-0000-0000-00000E040000}"/>
    <cellStyle name="Normal 2 18 2 8 3 2 2" xfId="1038" xr:uid="{00000000-0005-0000-0000-00000F040000}"/>
    <cellStyle name="Normal 2 18 2 8 3 2 3" xfId="1039" xr:uid="{00000000-0005-0000-0000-000010040000}"/>
    <cellStyle name="Normal 2 18 2 8 3 3" xfId="1040" xr:uid="{00000000-0005-0000-0000-000011040000}"/>
    <cellStyle name="Normal 2 18 2 8 3 4" xfId="1041" xr:uid="{00000000-0005-0000-0000-000012040000}"/>
    <cellStyle name="Normal 2 18 2 8 4" xfId="1042" xr:uid="{00000000-0005-0000-0000-000013040000}"/>
    <cellStyle name="Normal 2 18 2 8 4 2" xfId="1043" xr:uid="{00000000-0005-0000-0000-000014040000}"/>
    <cellStyle name="Normal 2 18 2 8 4 3" xfId="1044" xr:uid="{00000000-0005-0000-0000-000015040000}"/>
    <cellStyle name="Normal 2 18 2 8 5" xfId="1045" xr:uid="{00000000-0005-0000-0000-000016040000}"/>
    <cellStyle name="Normal 2 18 2 8 6" xfId="1046" xr:uid="{00000000-0005-0000-0000-000017040000}"/>
    <cellStyle name="Normal 2 18 2 9" xfId="1047" xr:uid="{00000000-0005-0000-0000-000018040000}"/>
    <cellStyle name="Normal 2 18 2 9 2" xfId="1048" xr:uid="{00000000-0005-0000-0000-000019040000}"/>
    <cellStyle name="Normal 2 18 2 9 2 2" xfId="1049" xr:uid="{00000000-0005-0000-0000-00001A040000}"/>
    <cellStyle name="Normal 2 18 2 9 2 2 2" xfId="1050" xr:uid="{00000000-0005-0000-0000-00001B040000}"/>
    <cellStyle name="Normal 2 18 2 9 2 2 3" xfId="1051" xr:uid="{00000000-0005-0000-0000-00001C040000}"/>
    <cellStyle name="Normal 2 18 2 9 2 3" xfId="1052" xr:uid="{00000000-0005-0000-0000-00001D040000}"/>
    <cellStyle name="Normal 2 18 2 9 2 4" xfId="1053" xr:uid="{00000000-0005-0000-0000-00001E040000}"/>
    <cellStyle name="Normal 2 18 2 9 3" xfId="1054" xr:uid="{00000000-0005-0000-0000-00001F040000}"/>
    <cellStyle name="Normal 2 18 2 9 3 2" xfId="1055" xr:uid="{00000000-0005-0000-0000-000020040000}"/>
    <cellStyle name="Normal 2 18 2 9 3 2 2" xfId="1056" xr:uid="{00000000-0005-0000-0000-000021040000}"/>
    <cellStyle name="Normal 2 18 2 9 3 2 3" xfId="1057" xr:uid="{00000000-0005-0000-0000-000022040000}"/>
    <cellStyle name="Normal 2 18 2 9 3 3" xfId="1058" xr:uid="{00000000-0005-0000-0000-000023040000}"/>
    <cellStyle name="Normal 2 18 2 9 3 4" xfId="1059" xr:uid="{00000000-0005-0000-0000-000024040000}"/>
    <cellStyle name="Normal 2 18 2 9 4" xfId="1060" xr:uid="{00000000-0005-0000-0000-000025040000}"/>
    <cellStyle name="Normal 2 18 2 9 4 2" xfId="1061" xr:uid="{00000000-0005-0000-0000-000026040000}"/>
    <cellStyle name="Normal 2 18 2 9 4 3" xfId="1062" xr:uid="{00000000-0005-0000-0000-000027040000}"/>
    <cellStyle name="Normal 2 18 2 9 5" xfId="1063" xr:uid="{00000000-0005-0000-0000-000028040000}"/>
    <cellStyle name="Normal 2 18 2 9 6" xfId="1064" xr:uid="{00000000-0005-0000-0000-000029040000}"/>
    <cellStyle name="Normal 2 18 20" xfId="1065" xr:uid="{00000000-0005-0000-0000-00002A040000}"/>
    <cellStyle name="Normal 2 18 20 2" xfId="1066" xr:uid="{00000000-0005-0000-0000-00002B040000}"/>
    <cellStyle name="Normal 2 18 20 2 2" xfId="1067" xr:uid="{00000000-0005-0000-0000-00002C040000}"/>
    <cellStyle name="Normal 2 18 20 2 2 2" xfId="1068" xr:uid="{00000000-0005-0000-0000-00002D040000}"/>
    <cellStyle name="Normal 2 18 20 2 2 3" xfId="1069" xr:uid="{00000000-0005-0000-0000-00002E040000}"/>
    <cellStyle name="Normal 2 18 20 2 3" xfId="1070" xr:uid="{00000000-0005-0000-0000-00002F040000}"/>
    <cellStyle name="Normal 2 18 20 2 4" xfId="1071" xr:uid="{00000000-0005-0000-0000-000030040000}"/>
    <cellStyle name="Normal 2 18 20 3" xfId="1072" xr:uid="{00000000-0005-0000-0000-000031040000}"/>
    <cellStyle name="Normal 2 18 20 3 2" xfId="1073" xr:uid="{00000000-0005-0000-0000-000032040000}"/>
    <cellStyle name="Normal 2 18 20 3 2 2" xfId="1074" xr:uid="{00000000-0005-0000-0000-000033040000}"/>
    <cellStyle name="Normal 2 18 20 3 2 3" xfId="1075" xr:uid="{00000000-0005-0000-0000-000034040000}"/>
    <cellStyle name="Normal 2 18 20 3 3" xfId="1076" xr:uid="{00000000-0005-0000-0000-000035040000}"/>
    <cellStyle name="Normal 2 18 20 3 4" xfId="1077" xr:uid="{00000000-0005-0000-0000-000036040000}"/>
    <cellStyle name="Normal 2 18 20 4" xfId="1078" xr:uid="{00000000-0005-0000-0000-000037040000}"/>
    <cellStyle name="Normal 2 18 20 4 2" xfId="1079" xr:uid="{00000000-0005-0000-0000-000038040000}"/>
    <cellStyle name="Normal 2 18 20 4 3" xfId="1080" xr:uid="{00000000-0005-0000-0000-000039040000}"/>
    <cellStyle name="Normal 2 18 20 5" xfId="1081" xr:uid="{00000000-0005-0000-0000-00003A040000}"/>
    <cellStyle name="Normal 2 18 20 6" xfId="1082" xr:uid="{00000000-0005-0000-0000-00003B040000}"/>
    <cellStyle name="Normal 2 18 21" xfId="1083" xr:uid="{00000000-0005-0000-0000-00003C040000}"/>
    <cellStyle name="Normal 2 18 21 2" xfId="1084" xr:uid="{00000000-0005-0000-0000-00003D040000}"/>
    <cellStyle name="Normal 2 18 21 2 2" xfId="1085" xr:uid="{00000000-0005-0000-0000-00003E040000}"/>
    <cellStyle name="Normal 2 18 21 2 2 2" xfId="1086" xr:uid="{00000000-0005-0000-0000-00003F040000}"/>
    <cellStyle name="Normal 2 18 21 2 2 3" xfId="1087" xr:uid="{00000000-0005-0000-0000-000040040000}"/>
    <cellStyle name="Normal 2 18 21 2 3" xfId="1088" xr:uid="{00000000-0005-0000-0000-000041040000}"/>
    <cellStyle name="Normal 2 18 21 2 4" xfId="1089" xr:uid="{00000000-0005-0000-0000-000042040000}"/>
    <cellStyle name="Normal 2 18 21 3" xfId="1090" xr:uid="{00000000-0005-0000-0000-000043040000}"/>
    <cellStyle name="Normal 2 18 21 3 2" xfId="1091" xr:uid="{00000000-0005-0000-0000-000044040000}"/>
    <cellStyle name="Normal 2 18 21 3 2 2" xfId="1092" xr:uid="{00000000-0005-0000-0000-000045040000}"/>
    <cellStyle name="Normal 2 18 21 3 2 3" xfId="1093" xr:uid="{00000000-0005-0000-0000-000046040000}"/>
    <cellStyle name="Normal 2 18 21 3 3" xfId="1094" xr:uid="{00000000-0005-0000-0000-000047040000}"/>
    <cellStyle name="Normal 2 18 21 3 4" xfId="1095" xr:uid="{00000000-0005-0000-0000-000048040000}"/>
    <cellStyle name="Normal 2 18 21 4" xfId="1096" xr:uid="{00000000-0005-0000-0000-000049040000}"/>
    <cellStyle name="Normal 2 18 21 4 2" xfId="1097" xr:uid="{00000000-0005-0000-0000-00004A040000}"/>
    <cellStyle name="Normal 2 18 21 4 3" xfId="1098" xr:uid="{00000000-0005-0000-0000-00004B040000}"/>
    <cellStyle name="Normal 2 18 21 5" xfId="1099" xr:uid="{00000000-0005-0000-0000-00004C040000}"/>
    <cellStyle name="Normal 2 18 21 6" xfId="1100" xr:uid="{00000000-0005-0000-0000-00004D040000}"/>
    <cellStyle name="Normal 2 18 22" xfId="1101" xr:uid="{00000000-0005-0000-0000-00004E040000}"/>
    <cellStyle name="Normal 2 18 22 2" xfId="1102" xr:uid="{00000000-0005-0000-0000-00004F040000}"/>
    <cellStyle name="Normal 2 18 22 2 2" xfId="1103" xr:uid="{00000000-0005-0000-0000-000050040000}"/>
    <cellStyle name="Normal 2 18 22 2 3" xfId="1104" xr:uid="{00000000-0005-0000-0000-000051040000}"/>
    <cellStyle name="Normal 2 18 22 3" xfId="1105" xr:uid="{00000000-0005-0000-0000-000052040000}"/>
    <cellStyle name="Normal 2 18 22 4" xfId="1106" xr:uid="{00000000-0005-0000-0000-000053040000}"/>
    <cellStyle name="Normal 2 18 23" xfId="1107" xr:uid="{00000000-0005-0000-0000-000054040000}"/>
    <cellStyle name="Normal 2 18 23 2" xfId="1108" xr:uid="{00000000-0005-0000-0000-000055040000}"/>
    <cellStyle name="Normal 2 18 23 2 2" xfId="1109" xr:uid="{00000000-0005-0000-0000-000056040000}"/>
    <cellStyle name="Normal 2 18 23 2 3" xfId="1110" xr:uid="{00000000-0005-0000-0000-000057040000}"/>
    <cellStyle name="Normal 2 18 23 3" xfId="1111" xr:uid="{00000000-0005-0000-0000-000058040000}"/>
    <cellStyle name="Normal 2 18 23 4" xfId="1112" xr:uid="{00000000-0005-0000-0000-000059040000}"/>
    <cellStyle name="Normal 2 18 24" xfId="1113" xr:uid="{00000000-0005-0000-0000-00005A040000}"/>
    <cellStyle name="Normal 2 18 24 2" xfId="1114" xr:uid="{00000000-0005-0000-0000-00005B040000}"/>
    <cellStyle name="Normal 2 18 24 3" xfId="1115" xr:uid="{00000000-0005-0000-0000-00005C040000}"/>
    <cellStyle name="Normal 2 18 25" xfId="1116" xr:uid="{00000000-0005-0000-0000-00005D040000}"/>
    <cellStyle name="Normal 2 18 26" xfId="1117" xr:uid="{00000000-0005-0000-0000-00005E040000}"/>
    <cellStyle name="Normal 2 18 3" xfId="1118" xr:uid="{00000000-0005-0000-0000-00005F040000}"/>
    <cellStyle name="Normal 2 18 3 10" xfId="1119" xr:uid="{00000000-0005-0000-0000-000060040000}"/>
    <cellStyle name="Normal 2 18 3 10 2" xfId="1120" xr:uid="{00000000-0005-0000-0000-000061040000}"/>
    <cellStyle name="Normal 2 18 3 10 2 2" xfId="1121" xr:uid="{00000000-0005-0000-0000-000062040000}"/>
    <cellStyle name="Normal 2 18 3 10 2 3" xfId="1122" xr:uid="{00000000-0005-0000-0000-000063040000}"/>
    <cellStyle name="Normal 2 18 3 10 3" xfId="1123" xr:uid="{00000000-0005-0000-0000-000064040000}"/>
    <cellStyle name="Normal 2 18 3 10 4" xfId="1124" xr:uid="{00000000-0005-0000-0000-000065040000}"/>
    <cellStyle name="Normal 2 18 3 11" xfId="1125" xr:uid="{00000000-0005-0000-0000-000066040000}"/>
    <cellStyle name="Normal 2 18 3 11 2" xfId="1126" xr:uid="{00000000-0005-0000-0000-000067040000}"/>
    <cellStyle name="Normal 2 18 3 11 3" xfId="1127" xr:uid="{00000000-0005-0000-0000-000068040000}"/>
    <cellStyle name="Normal 2 18 3 12" xfId="1128" xr:uid="{00000000-0005-0000-0000-000069040000}"/>
    <cellStyle name="Normal 2 18 3 13" xfId="1129" xr:uid="{00000000-0005-0000-0000-00006A040000}"/>
    <cellStyle name="Normal 2 18 3 2" xfId="1130" xr:uid="{00000000-0005-0000-0000-00006B040000}"/>
    <cellStyle name="Normal 2 18 3 2 2" xfId="1131" xr:uid="{00000000-0005-0000-0000-00006C040000}"/>
    <cellStyle name="Normal 2 18 3 2 2 2" xfId="1132" xr:uid="{00000000-0005-0000-0000-00006D040000}"/>
    <cellStyle name="Normal 2 18 3 2 2 2 2" xfId="1133" xr:uid="{00000000-0005-0000-0000-00006E040000}"/>
    <cellStyle name="Normal 2 18 3 2 2 2 3" xfId="1134" xr:uid="{00000000-0005-0000-0000-00006F040000}"/>
    <cellStyle name="Normal 2 18 3 2 2 3" xfId="1135" xr:uid="{00000000-0005-0000-0000-000070040000}"/>
    <cellStyle name="Normal 2 18 3 2 2 4" xfId="1136" xr:uid="{00000000-0005-0000-0000-000071040000}"/>
    <cellStyle name="Normal 2 18 3 2 3" xfId="1137" xr:uid="{00000000-0005-0000-0000-000072040000}"/>
    <cellStyle name="Normal 2 18 3 2 3 2" xfId="1138" xr:uid="{00000000-0005-0000-0000-000073040000}"/>
    <cellStyle name="Normal 2 18 3 2 3 2 2" xfId="1139" xr:uid="{00000000-0005-0000-0000-000074040000}"/>
    <cellStyle name="Normal 2 18 3 2 3 2 3" xfId="1140" xr:uid="{00000000-0005-0000-0000-000075040000}"/>
    <cellStyle name="Normal 2 18 3 2 3 3" xfId="1141" xr:uid="{00000000-0005-0000-0000-000076040000}"/>
    <cellStyle name="Normal 2 18 3 2 3 4" xfId="1142" xr:uid="{00000000-0005-0000-0000-000077040000}"/>
    <cellStyle name="Normal 2 18 3 2 4" xfId="1143" xr:uid="{00000000-0005-0000-0000-000078040000}"/>
    <cellStyle name="Normal 2 18 3 2 4 2" xfId="1144" xr:uid="{00000000-0005-0000-0000-000079040000}"/>
    <cellStyle name="Normal 2 18 3 2 4 3" xfId="1145" xr:uid="{00000000-0005-0000-0000-00007A040000}"/>
    <cellStyle name="Normal 2 18 3 2 5" xfId="1146" xr:uid="{00000000-0005-0000-0000-00007B040000}"/>
    <cellStyle name="Normal 2 18 3 2 6" xfId="1147" xr:uid="{00000000-0005-0000-0000-00007C040000}"/>
    <cellStyle name="Normal 2 18 3 3" xfId="1148" xr:uid="{00000000-0005-0000-0000-00007D040000}"/>
    <cellStyle name="Normal 2 18 3 3 2" xfId="1149" xr:uid="{00000000-0005-0000-0000-00007E040000}"/>
    <cellStyle name="Normal 2 18 3 3 2 2" xfId="1150" xr:uid="{00000000-0005-0000-0000-00007F040000}"/>
    <cellStyle name="Normal 2 18 3 3 2 2 2" xfId="1151" xr:uid="{00000000-0005-0000-0000-000080040000}"/>
    <cellStyle name="Normal 2 18 3 3 2 2 3" xfId="1152" xr:uid="{00000000-0005-0000-0000-000081040000}"/>
    <cellStyle name="Normal 2 18 3 3 2 3" xfId="1153" xr:uid="{00000000-0005-0000-0000-000082040000}"/>
    <cellStyle name="Normal 2 18 3 3 2 4" xfId="1154" xr:uid="{00000000-0005-0000-0000-000083040000}"/>
    <cellStyle name="Normal 2 18 3 3 3" xfId="1155" xr:uid="{00000000-0005-0000-0000-000084040000}"/>
    <cellStyle name="Normal 2 18 3 3 3 2" xfId="1156" xr:uid="{00000000-0005-0000-0000-000085040000}"/>
    <cellStyle name="Normal 2 18 3 3 3 2 2" xfId="1157" xr:uid="{00000000-0005-0000-0000-000086040000}"/>
    <cellStyle name="Normal 2 18 3 3 3 2 3" xfId="1158" xr:uid="{00000000-0005-0000-0000-000087040000}"/>
    <cellStyle name="Normal 2 18 3 3 3 3" xfId="1159" xr:uid="{00000000-0005-0000-0000-000088040000}"/>
    <cellStyle name="Normal 2 18 3 3 3 4" xfId="1160" xr:uid="{00000000-0005-0000-0000-000089040000}"/>
    <cellStyle name="Normal 2 18 3 3 4" xfId="1161" xr:uid="{00000000-0005-0000-0000-00008A040000}"/>
    <cellStyle name="Normal 2 18 3 3 4 2" xfId="1162" xr:uid="{00000000-0005-0000-0000-00008B040000}"/>
    <cellStyle name="Normal 2 18 3 3 4 3" xfId="1163" xr:uid="{00000000-0005-0000-0000-00008C040000}"/>
    <cellStyle name="Normal 2 18 3 3 5" xfId="1164" xr:uid="{00000000-0005-0000-0000-00008D040000}"/>
    <cellStyle name="Normal 2 18 3 3 6" xfId="1165" xr:uid="{00000000-0005-0000-0000-00008E040000}"/>
    <cellStyle name="Normal 2 18 3 4" xfId="1166" xr:uid="{00000000-0005-0000-0000-00008F040000}"/>
    <cellStyle name="Normal 2 18 3 4 2" xfId="1167" xr:uid="{00000000-0005-0000-0000-000090040000}"/>
    <cellStyle name="Normal 2 18 3 4 2 2" xfId="1168" xr:uid="{00000000-0005-0000-0000-000091040000}"/>
    <cellStyle name="Normal 2 18 3 4 2 2 2" xfId="1169" xr:uid="{00000000-0005-0000-0000-000092040000}"/>
    <cellStyle name="Normal 2 18 3 4 2 2 3" xfId="1170" xr:uid="{00000000-0005-0000-0000-000093040000}"/>
    <cellStyle name="Normal 2 18 3 4 2 3" xfId="1171" xr:uid="{00000000-0005-0000-0000-000094040000}"/>
    <cellStyle name="Normal 2 18 3 4 2 4" xfId="1172" xr:uid="{00000000-0005-0000-0000-000095040000}"/>
    <cellStyle name="Normal 2 18 3 4 3" xfId="1173" xr:uid="{00000000-0005-0000-0000-000096040000}"/>
    <cellStyle name="Normal 2 18 3 4 3 2" xfId="1174" xr:uid="{00000000-0005-0000-0000-000097040000}"/>
    <cellStyle name="Normal 2 18 3 4 3 2 2" xfId="1175" xr:uid="{00000000-0005-0000-0000-000098040000}"/>
    <cellStyle name="Normal 2 18 3 4 3 2 3" xfId="1176" xr:uid="{00000000-0005-0000-0000-000099040000}"/>
    <cellStyle name="Normal 2 18 3 4 3 3" xfId="1177" xr:uid="{00000000-0005-0000-0000-00009A040000}"/>
    <cellStyle name="Normal 2 18 3 4 3 4" xfId="1178" xr:uid="{00000000-0005-0000-0000-00009B040000}"/>
    <cellStyle name="Normal 2 18 3 4 4" xfId="1179" xr:uid="{00000000-0005-0000-0000-00009C040000}"/>
    <cellStyle name="Normal 2 18 3 4 4 2" xfId="1180" xr:uid="{00000000-0005-0000-0000-00009D040000}"/>
    <cellStyle name="Normal 2 18 3 4 4 3" xfId="1181" xr:uid="{00000000-0005-0000-0000-00009E040000}"/>
    <cellStyle name="Normal 2 18 3 4 5" xfId="1182" xr:uid="{00000000-0005-0000-0000-00009F040000}"/>
    <cellStyle name="Normal 2 18 3 4 6" xfId="1183" xr:uid="{00000000-0005-0000-0000-0000A0040000}"/>
    <cellStyle name="Normal 2 18 3 5" xfId="1184" xr:uid="{00000000-0005-0000-0000-0000A1040000}"/>
    <cellStyle name="Normal 2 18 3 5 2" xfId="1185" xr:uid="{00000000-0005-0000-0000-0000A2040000}"/>
    <cellStyle name="Normal 2 18 3 5 2 2" xfId="1186" xr:uid="{00000000-0005-0000-0000-0000A3040000}"/>
    <cellStyle name="Normal 2 18 3 5 2 2 2" xfId="1187" xr:uid="{00000000-0005-0000-0000-0000A4040000}"/>
    <cellStyle name="Normal 2 18 3 5 2 2 3" xfId="1188" xr:uid="{00000000-0005-0000-0000-0000A5040000}"/>
    <cellStyle name="Normal 2 18 3 5 2 3" xfId="1189" xr:uid="{00000000-0005-0000-0000-0000A6040000}"/>
    <cellStyle name="Normal 2 18 3 5 2 4" xfId="1190" xr:uid="{00000000-0005-0000-0000-0000A7040000}"/>
    <cellStyle name="Normal 2 18 3 5 3" xfId="1191" xr:uid="{00000000-0005-0000-0000-0000A8040000}"/>
    <cellStyle name="Normal 2 18 3 5 3 2" xfId="1192" xr:uid="{00000000-0005-0000-0000-0000A9040000}"/>
    <cellStyle name="Normal 2 18 3 5 3 2 2" xfId="1193" xr:uid="{00000000-0005-0000-0000-0000AA040000}"/>
    <cellStyle name="Normal 2 18 3 5 3 2 3" xfId="1194" xr:uid="{00000000-0005-0000-0000-0000AB040000}"/>
    <cellStyle name="Normal 2 18 3 5 3 3" xfId="1195" xr:uid="{00000000-0005-0000-0000-0000AC040000}"/>
    <cellStyle name="Normal 2 18 3 5 3 4" xfId="1196" xr:uid="{00000000-0005-0000-0000-0000AD040000}"/>
    <cellStyle name="Normal 2 18 3 5 4" xfId="1197" xr:uid="{00000000-0005-0000-0000-0000AE040000}"/>
    <cellStyle name="Normal 2 18 3 5 4 2" xfId="1198" xr:uid="{00000000-0005-0000-0000-0000AF040000}"/>
    <cellStyle name="Normal 2 18 3 5 4 3" xfId="1199" xr:uid="{00000000-0005-0000-0000-0000B0040000}"/>
    <cellStyle name="Normal 2 18 3 5 5" xfId="1200" xr:uid="{00000000-0005-0000-0000-0000B1040000}"/>
    <cellStyle name="Normal 2 18 3 5 6" xfId="1201" xr:uid="{00000000-0005-0000-0000-0000B2040000}"/>
    <cellStyle name="Normal 2 18 3 6" xfId="1202" xr:uid="{00000000-0005-0000-0000-0000B3040000}"/>
    <cellStyle name="Normal 2 18 3 6 2" xfId="1203" xr:uid="{00000000-0005-0000-0000-0000B4040000}"/>
    <cellStyle name="Normal 2 18 3 6 2 2" xfId="1204" xr:uid="{00000000-0005-0000-0000-0000B5040000}"/>
    <cellStyle name="Normal 2 18 3 6 2 2 2" xfId="1205" xr:uid="{00000000-0005-0000-0000-0000B6040000}"/>
    <cellStyle name="Normal 2 18 3 6 2 2 3" xfId="1206" xr:uid="{00000000-0005-0000-0000-0000B7040000}"/>
    <cellStyle name="Normal 2 18 3 6 2 3" xfId="1207" xr:uid="{00000000-0005-0000-0000-0000B8040000}"/>
    <cellStyle name="Normal 2 18 3 6 2 4" xfId="1208" xr:uid="{00000000-0005-0000-0000-0000B9040000}"/>
    <cellStyle name="Normal 2 18 3 6 3" xfId="1209" xr:uid="{00000000-0005-0000-0000-0000BA040000}"/>
    <cellStyle name="Normal 2 18 3 6 3 2" xfId="1210" xr:uid="{00000000-0005-0000-0000-0000BB040000}"/>
    <cellStyle name="Normal 2 18 3 6 3 2 2" xfId="1211" xr:uid="{00000000-0005-0000-0000-0000BC040000}"/>
    <cellStyle name="Normal 2 18 3 6 3 2 3" xfId="1212" xr:uid="{00000000-0005-0000-0000-0000BD040000}"/>
    <cellStyle name="Normal 2 18 3 6 3 3" xfId="1213" xr:uid="{00000000-0005-0000-0000-0000BE040000}"/>
    <cellStyle name="Normal 2 18 3 6 3 4" xfId="1214" xr:uid="{00000000-0005-0000-0000-0000BF040000}"/>
    <cellStyle name="Normal 2 18 3 6 4" xfId="1215" xr:uid="{00000000-0005-0000-0000-0000C0040000}"/>
    <cellStyle name="Normal 2 18 3 6 4 2" xfId="1216" xr:uid="{00000000-0005-0000-0000-0000C1040000}"/>
    <cellStyle name="Normal 2 18 3 6 4 3" xfId="1217" xr:uid="{00000000-0005-0000-0000-0000C2040000}"/>
    <cellStyle name="Normal 2 18 3 6 5" xfId="1218" xr:uid="{00000000-0005-0000-0000-0000C3040000}"/>
    <cellStyle name="Normal 2 18 3 6 6" xfId="1219" xr:uid="{00000000-0005-0000-0000-0000C4040000}"/>
    <cellStyle name="Normal 2 18 3 7" xfId="1220" xr:uid="{00000000-0005-0000-0000-0000C5040000}"/>
    <cellStyle name="Normal 2 18 3 7 2" xfId="1221" xr:uid="{00000000-0005-0000-0000-0000C6040000}"/>
    <cellStyle name="Normal 2 18 3 7 2 2" xfId="1222" xr:uid="{00000000-0005-0000-0000-0000C7040000}"/>
    <cellStyle name="Normal 2 18 3 7 2 2 2" xfId="1223" xr:uid="{00000000-0005-0000-0000-0000C8040000}"/>
    <cellStyle name="Normal 2 18 3 7 2 2 3" xfId="1224" xr:uid="{00000000-0005-0000-0000-0000C9040000}"/>
    <cellStyle name="Normal 2 18 3 7 2 3" xfId="1225" xr:uid="{00000000-0005-0000-0000-0000CA040000}"/>
    <cellStyle name="Normal 2 18 3 7 2 4" xfId="1226" xr:uid="{00000000-0005-0000-0000-0000CB040000}"/>
    <cellStyle name="Normal 2 18 3 7 3" xfId="1227" xr:uid="{00000000-0005-0000-0000-0000CC040000}"/>
    <cellStyle name="Normal 2 18 3 7 3 2" xfId="1228" xr:uid="{00000000-0005-0000-0000-0000CD040000}"/>
    <cellStyle name="Normal 2 18 3 7 3 2 2" xfId="1229" xr:uid="{00000000-0005-0000-0000-0000CE040000}"/>
    <cellStyle name="Normal 2 18 3 7 3 2 3" xfId="1230" xr:uid="{00000000-0005-0000-0000-0000CF040000}"/>
    <cellStyle name="Normal 2 18 3 7 3 3" xfId="1231" xr:uid="{00000000-0005-0000-0000-0000D0040000}"/>
    <cellStyle name="Normal 2 18 3 7 3 4" xfId="1232" xr:uid="{00000000-0005-0000-0000-0000D1040000}"/>
    <cellStyle name="Normal 2 18 3 7 4" xfId="1233" xr:uid="{00000000-0005-0000-0000-0000D2040000}"/>
    <cellStyle name="Normal 2 18 3 7 4 2" xfId="1234" xr:uid="{00000000-0005-0000-0000-0000D3040000}"/>
    <cellStyle name="Normal 2 18 3 7 4 3" xfId="1235" xr:uid="{00000000-0005-0000-0000-0000D4040000}"/>
    <cellStyle name="Normal 2 18 3 7 5" xfId="1236" xr:uid="{00000000-0005-0000-0000-0000D5040000}"/>
    <cellStyle name="Normal 2 18 3 7 6" xfId="1237" xr:uid="{00000000-0005-0000-0000-0000D6040000}"/>
    <cellStyle name="Normal 2 18 3 8" xfId="1238" xr:uid="{00000000-0005-0000-0000-0000D7040000}"/>
    <cellStyle name="Normal 2 18 3 8 2" xfId="1239" xr:uid="{00000000-0005-0000-0000-0000D8040000}"/>
    <cellStyle name="Normal 2 18 3 8 2 2" xfId="1240" xr:uid="{00000000-0005-0000-0000-0000D9040000}"/>
    <cellStyle name="Normal 2 18 3 8 2 2 2" xfId="1241" xr:uid="{00000000-0005-0000-0000-0000DA040000}"/>
    <cellStyle name="Normal 2 18 3 8 2 2 3" xfId="1242" xr:uid="{00000000-0005-0000-0000-0000DB040000}"/>
    <cellStyle name="Normal 2 18 3 8 2 3" xfId="1243" xr:uid="{00000000-0005-0000-0000-0000DC040000}"/>
    <cellStyle name="Normal 2 18 3 8 2 4" xfId="1244" xr:uid="{00000000-0005-0000-0000-0000DD040000}"/>
    <cellStyle name="Normal 2 18 3 8 3" xfId="1245" xr:uid="{00000000-0005-0000-0000-0000DE040000}"/>
    <cellStyle name="Normal 2 18 3 8 3 2" xfId="1246" xr:uid="{00000000-0005-0000-0000-0000DF040000}"/>
    <cellStyle name="Normal 2 18 3 8 3 2 2" xfId="1247" xr:uid="{00000000-0005-0000-0000-0000E0040000}"/>
    <cellStyle name="Normal 2 18 3 8 3 2 3" xfId="1248" xr:uid="{00000000-0005-0000-0000-0000E1040000}"/>
    <cellStyle name="Normal 2 18 3 8 3 3" xfId="1249" xr:uid="{00000000-0005-0000-0000-0000E2040000}"/>
    <cellStyle name="Normal 2 18 3 8 3 4" xfId="1250" xr:uid="{00000000-0005-0000-0000-0000E3040000}"/>
    <cellStyle name="Normal 2 18 3 8 4" xfId="1251" xr:uid="{00000000-0005-0000-0000-0000E4040000}"/>
    <cellStyle name="Normal 2 18 3 8 4 2" xfId="1252" xr:uid="{00000000-0005-0000-0000-0000E5040000}"/>
    <cellStyle name="Normal 2 18 3 8 4 3" xfId="1253" xr:uid="{00000000-0005-0000-0000-0000E6040000}"/>
    <cellStyle name="Normal 2 18 3 8 5" xfId="1254" xr:uid="{00000000-0005-0000-0000-0000E7040000}"/>
    <cellStyle name="Normal 2 18 3 8 6" xfId="1255" xr:uid="{00000000-0005-0000-0000-0000E8040000}"/>
    <cellStyle name="Normal 2 18 3 9" xfId="1256" xr:uid="{00000000-0005-0000-0000-0000E9040000}"/>
    <cellStyle name="Normal 2 18 3 9 2" xfId="1257" xr:uid="{00000000-0005-0000-0000-0000EA040000}"/>
    <cellStyle name="Normal 2 18 3 9 2 2" xfId="1258" xr:uid="{00000000-0005-0000-0000-0000EB040000}"/>
    <cellStyle name="Normal 2 18 3 9 2 3" xfId="1259" xr:uid="{00000000-0005-0000-0000-0000EC040000}"/>
    <cellStyle name="Normal 2 18 3 9 3" xfId="1260" xr:uid="{00000000-0005-0000-0000-0000ED040000}"/>
    <cellStyle name="Normal 2 18 3 9 4" xfId="1261" xr:uid="{00000000-0005-0000-0000-0000EE040000}"/>
    <cellStyle name="Normal 2 18 4" xfId="1262" xr:uid="{00000000-0005-0000-0000-0000EF040000}"/>
    <cellStyle name="Normal 2 18 4 10" xfId="1263" xr:uid="{00000000-0005-0000-0000-0000F0040000}"/>
    <cellStyle name="Normal 2 18 4 10 2" xfId="1264" xr:uid="{00000000-0005-0000-0000-0000F1040000}"/>
    <cellStyle name="Normal 2 18 4 10 2 2" xfId="1265" xr:uid="{00000000-0005-0000-0000-0000F2040000}"/>
    <cellStyle name="Normal 2 18 4 10 2 3" xfId="1266" xr:uid="{00000000-0005-0000-0000-0000F3040000}"/>
    <cellStyle name="Normal 2 18 4 10 3" xfId="1267" xr:uid="{00000000-0005-0000-0000-0000F4040000}"/>
    <cellStyle name="Normal 2 18 4 10 4" xfId="1268" xr:uid="{00000000-0005-0000-0000-0000F5040000}"/>
    <cellStyle name="Normal 2 18 4 11" xfId="1269" xr:uid="{00000000-0005-0000-0000-0000F6040000}"/>
    <cellStyle name="Normal 2 18 4 11 2" xfId="1270" xr:uid="{00000000-0005-0000-0000-0000F7040000}"/>
    <cellStyle name="Normal 2 18 4 11 3" xfId="1271" xr:uid="{00000000-0005-0000-0000-0000F8040000}"/>
    <cellStyle name="Normal 2 18 4 12" xfId="1272" xr:uid="{00000000-0005-0000-0000-0000F9040000}"/>
    <cellStyle name="Normal 2 18 4 13" xfId="1273" xr:uid="{00000000-0005-0000-0000-0000FA040000}"/>
    <cellStyle name="Normal 2 18 4 2" xfId="1274" xr:uid="{00000000-0005-0000-0000-0000FB040000}"/>
    <cellStyle name="Normal 2 18 4 2 2" xfId="1275" xr:uid="{00000000-0005-0000-0000-0000FC040000}"/>
    <cellStyle name="Normal 2 18 4 2 2 2" xfId="1276" xr:uid="{00000000-0005-0000-0000-0000FD040000}"/>
    <cellStyle name="Normal 2 18 4 2 2 2 2" xfId="1277" xr:uid="{00000000-0005-0000-0000-0000FE040000}"/>
    <cellStyle name="Normal 2 18 4 2 2 2 3" xfId="1278" xr:uid="{00000000-0005-0000-0000-0000FF040000}"/>
    <cellStyle name="Normal 2 18 4 2 2 3" xfId="1279" xr:uid="{00000000-0005-0000-0000-000000050000}"/>
    <cellStyle name="Normal 2 18 4 2 2 4" xfId="1280" xr:uid="{00000000-0005-0000-0000-000001050000}"/>
    <cellStyle name="Normal 2 18 4 2 3" xfId="1281" xr:uid="{00000000-0005-0000-0000-000002050000}"/>
    <cellStyle name="Normal 2 18 4 2 3 2" xfId="1282" xr:uid="{00000000-0005-0000-0000-000003050000}"/>
    <cellStyle name="Normal 2 18 4 2 3 2 2" xfId="1283" xr:uid="{00000000-0005-0000-0000-000004050000}"/>
    <cellStyle name="Normal 2 18 4 2 3 2 3" xfId="1284" xr:uid="{00000000-0005-0000-0000-000005050000}"/>
    <cellStyle name="Normal 2 18 4 2 3 3" xfId="1285" xr:uid="{00000000-0005-0000-0000-000006050000}"/>
    <cellStyle name="Normal 2 18 4 2 3 4" xfId="1286" xr:uid="{00000000-0005-0000-0000-000007050000}"/>
    <cellStyle name="Normal 2 18 4 2 4" xfId="1287" xr:uid="{00000000-0005-0000-0000-000008050000}"/>
    <cellStyle name="Normal 2 18 4 2 4 2" xfId="1288" xr:uid="{00000000-0005-0000-0000-000009050000}"/>
    <cellStyle name="Normal 2 18 4 2 4 3" xfId="1289" xr:uid="{00000000-0005-0000-0000-00000A050000}"/>
    <cellStyle name="Normal 2 18 4 2 5" xfId="1290" xr:uid="{00000000-0005-0000-0000-00000B050000}"/>
    <cellStyle name="Normal 2 18 4 2 6" xfId="1291" xr:uid="{00000000-0005-0000-0000-00000C050000}"/>
    <cellStyle name="Normal 2 18 4 3" xfId="1292" xr:uid="{00000000-0005-0000-0000-00000D050000}"/>
    <cellStyle name="Normal 2 18 4 3 2" xfId="1293" xr:uid="{00000000-0005-0000-0000-00000E050000}"/>
    <cellStyle name="Normal 2 18 4 3 2 2" xfId="1294" xr:uid="{00000000-0005-0000-0000-00000F050000}"/>
    <cellStyle name="Normal 2 18 4 3 2 2 2" xfId="1295" xr:uid="{00000000-0005-0000-0000-000010050000}"/>
    <cellStyle name="Normal 2 18 4 3 2 2 3" xfId="1296" xr:uid="{00000000-0005-0000-0000-000011050000}"/>
    <cellStyle name="Normal 2 18 4 3 2 3" xfId="1297" xr:uid="{00000000-0005-0000-0000-000012050000}"/>
    <cellStyle name="Normal 2 18 4 3 2 4" xfId="1298" xr:uid="{00000000-0005-0000-0000-000013050000}"/>
    <cellStyle name="Normal 2 18 4 3 3" xfId="1299" xr:uid="{00000000-0005-0000-0000-000014050000}"/>
    <cellStyle name="Normal 2 18 4 3 3 2" xfId="1300" xr:uid="{00000000-0005-0000-0000-000015050000}"/>
    <cellStyle name="Normal 2 18 4 3 3 2 2" xfId="1301" xr:uid="{00000000-0005-0000-0000-000016050000}"/>
    <cellStyle name="Normal 2 18 4 3 3 2 3" xfId="1302" xr:uid="{00000000-0005-0000-0000-000017050000}"/>
    <cellStyle name="Normal 2 18 4 3 3 3" xfId="1303" xr:uid="{00000000-0005-0000-0000-000018050000}"/>
    <cellStyle name="Normal 2 18 4 3 3 4" xfId="1304" xr:uid="{00000000-0005-0000-0000-000019050000}"/>
    <cellStyle name="Normal 2 18 4 3 4" xfId="1305" xr:uid="{00000000-0005-0000-0000-00001A050000}"/>
    <cellStyle name="Normal 2 18 4 3 4 2" xfId="1306" xr:uid="{00000000-0005-0000-0000-00001B050000}"/>
    <cellStyle name="Normal 2 18 4 3 4 3" xfId="1307" xr:uid="{00000000-0005-0000-0000-00001C050000}"/>
    <cellStyle name="Normal 2 18 4 3 5" xfId="1308" xr:uid="{00000000-0005-0000-0000-00001D050000}"/>
    <cellStyle name="Normal 2 18 4 3 6" xfId="1309" xr:uid="{00000000-0005-0000-0000-00001E050000}"/>
    <cellStyle name="Normal 2 18 4 4" xfId="1310" xr:uid="{00000000-0005-0000-0000-00001F050000}"/>
    <cellStyle name="Normal 2 18 4 4 2" xfId="1311" xr:uid="{00000000-0005-0000-0000-000020050000}"/>
    <cellStyle name="Normal 2 18 4 4 2 2" xfId="1312" xr:uid="{00000000-0005-0000-0000-000021050000}"/>
    <cellStyle name="Normal 2 18 4 4 2 2 2" xfId="1313" xr:uid="{00000000-0005-0000-0000-000022050000}"/>
    <cellStyle name="Normal 2 18 4 4 2 2 3" xfId="1314" xr:uid="{00000000-0005-0000-0000-000023050000}"/>
    <cellStyle name="Normal 2 18 4 4 2 3" xfId="1315" xr:uid="{00000000-0005-0000-0000-000024050000}"/>
    <cellStyle name="Normal 2 18 4 4 2 4" xfId="1316" xr:uid="{00000000-0005-0000-0000-000025050000}"/>
    <cellStyle name="Normal 2 18 4 4 3" xfId="1317" xr:uid="{00000000-0005-0000-0000-000026050000}"/>
    <cellStyle name="Normal 2 18 4 4 3 2" xfId="1318" xr:uid="{00000000-0005-0000-0000-000027050000}"/>
    <cellStyle name="Normal 2 18 4 4 3 2 2" xfId="1319" xr:uid="{00000000-0005-0000-0000-000028050000}"/>
    <cellStyle name="Normal 2 18 4 4 3 2 3" xfId="1320" xr:uid="{00000000-0005-0000-0000-000029050000}"/>
    <cellStyle name="Normal 2 18 4 4 3 3" xfId="1321" xr:uid="{00000000-0005-0000-0000-00002A050000}"/>
    <cellStyle name="Normal 2 18 4 4 3 4" xfId="1322" xr:uid="{00000000-0005-0000-0000-00002B050000}"/>
    <cellStyle name="Normal 2 18 4 4 4" xfId="1323" xr:uid="{00000000-0005-0000-0000-00002C050000}"/>
    <cellStyle name="Normal 2 18 4 4 4 2" xfId="1324" xr:uid="{00000000-0005-0000-0000-00002D050000}"/>
    <cellStyle name="Normal 2 18 4 4 4 3" xfId="1325" xr:uid="{00000000-0005-0000-0000-00002E050000}"/>
    <cellStyle name="Normal 2 18 4 4 5" xfId="1326" xr:uid="{00000000-0005-0000-0000-00002F050000}"/>
    <cellStyle name="Normal 2 18 4 4 6" xfId="1327" xr:uid="{00000000-0005-0000-0000-000030050000}"/>
    <cellStyle name="Normal 2 18 4 5" xfId="1328" xr:uid="{00000000-0005-0000-0000-000031050000}"/>
    <cellStyle name="Normal 2 18 4 5 2" xfId="1329" xr:uid="{00000000-0005-0000-0000-000032050000}"/>
    <cellStyle name="Normal 2 18 4 5 2 2" xfId="1330" xr:uid="{00000000-0005-0000-0000-000033050000}"/>
    <cellStyle name="Normal 2 18 4 5 2 2 2" xfId="1331" xr:uid="{00000000-0005-0000-0000-000034050000}"/>
    <cellStyle name="Normal 2 18 4 5 2 2 3" xfId="1332" xr:uid="{00000000-0005-0000-0000-000035050000}"/>
    <cellStyle name="Normal 2 18 4 5 2 3" xfId="1333" xr:uid="{00000000-0005-0000-0000-000036050000}"/>
    <cellStyle name="Normal 2 18 4 5 2 4" xfId="1334" xr:uid="{00000000-0005-0000-0000-000037050000}"/>
    <cellStyle name="Normal 2 18 4 5 3" xfId="1335" xr:uid="{00000000-0005-0000-0000-000038050000}"/>
    <cellStyle name="Normal 2 18 4 5 3 2" xfId="1336" xr:uid="{00000000-0005-0000-0000-000039050000}"/>
    <cellStyle name="Normal 2 18 4 5 3 2 2" xfId="1337" xr:uid="{00000000-0005-0000-0000-00003A050000}"/>
    <cellStyle name="Normal 2 18 4 5 3 2 3" xfId="1338" xr:uid="{00000000-0005-0000-0000-00003B050000}"/>
    <cellStyle name="Normal 2 18 4 5 3 3" xfId="1339" xr:uid="{00000000-0005-0000-0000-00003C050000}"/>
    <cellStyle name="Normal 2 18 4 5 3 4" xfId="1340" xr:uid="{00000000-0005-0000-0000-00003D050000}"/>
    <cellStyle name="Normal 2 18 4 5 4" xfId="1341" xr:uid="{00000000-0005-0000-0000-00003E050000}"/>
    <cellStyle name="Normal 2 18 4 5 4 2" xfId="1342" xr:uid="{00000000-0005-0000-0000-00003F050000}"/>
    <cellStyle name="Normal 2 18 4 5 4 3" xfId="1343" xr:uid="{00000000-0005-0000-0000-000040050000}"/>
    <cellStyle name="Normal 2 18 4 5 5" xfId="1344" xr:uid="{00000000-0005-0000-0000-000041050000}"/>
    <cellStyle name="Normal 2 18 4 5 6" xfId="1345" xr:uid="{00000000-0005-0000-0000-000042050000}"/>
    <cellStyle name="Normal 2 18 4 6" xfId="1346" xr:uid="{00000000-0005-0000-0000-000043050000}"/>
    <cellStyle name="Normal 2 18 4 6 2" xfId="1347" xr:uid="{00000000-0005-0000-0000-000044050000}"/>
    <cellStyle name="Normal 2 18 4 6 2 2" xfId="1348" xr:uid="{00000000-0005-0000-0000-000045050000}"/>
    <cellStyle name="Normal 2 18 4 6 2 2 2" xfId="1349" xr:uid="{00000000-0005-0000-0000-000046050000}"/>
    <cellStyle name="Normal 2 18 4 6 2 2 3" xfId="1350" xr:uid="{00000000-0005-0000-0000-000047050000}"/>
    <cellStyle name="Normal 2 18 4 6 2 3" xfId="1351" xr:uid="{00000000-0005-0000-0000-000048050000}"/>
    <cellStyle name="Normal 2 18 4 6 2 4" xfId="1352" xr:uid="{00000000-0005-0000-0000-000049050000}"/>
    <cellStyle name="Normal 2 18 4 6 3" xfId="1353" xr:uid="{00000000-0005-0000-0000-00004A050000}"/>
    <cellStyle name="Normal 2 18 4 6 3 2" xfId="1354" xr:uid="{00000000-0005-0000-0000-00004B050000}"/>
    <cellStyle name="Normal 2 18 4 6 3 2 2" xfId="1355" xr:uid="{00000000-0005-0000-0000-00004C050000}"/>
    <cellStyle name="Normal 2 18 4 6 3 2 3" xfId="1356" xr:uid="{00000000-0005-0000-0000-00004D050000}"/>
    <cellStyle name="Normal 2 18 4 6 3 3" xfId="1357" xr:uid="{00000000-0005-0000-0000-00004E050000}"/>
    <cellStyle name="Normal 2 18 4 6 3 4" xfId="1358" xr:uid="{00000000-0005-0000-0000-00004F050000}"/>
    <cellStyle name="Normal 2 18 4 6 4" xfId="1359" xr:uid="{00000000-0005-0000-0000-000050050000}"/>
    <cellStyle name="Normal 2 18 4 6 4 2" xfId="1360" xr:uid="{00000000-0005-0000-0000-000051050000}"/>
    <cellStyle name="Normal 2 18 4 6 4 3" xfId="1361" xr:uid="{00000000-0005-0000-0000-000052050000}"/>
    <cellStyle name="Normal 2 18 4 6 5" xfId="1362" xr:uid="{00000000-0005-0000-0000-000053050000}"/>
    <cellStyle name="Normal 2 18 4 6 6" xfId="1363" xr:uid="{00000000-0005-0000-0000-000054050000}"/>
    <cellStyle name="Normal 2 18 4 7" xfId="1364" xr:uid="{00000000-0005-0000-0000-000055050000}"/>
    <cellStyle name="Normal 2 18 4 7 2" xfId="1365" xr:uid="{00000000-0005-0000-0000-000056050000}"/>
    <cellStyle name="Normal 2 18 4 7 2 2" xfId="1366" xr:uid="{00000000-0005-0000-0000-000057050000}"/>
    <cellStyle name="Normal 2 18 4 7 2 2 2" xfId="1367" xr:uid="{00000000-0005-0000-0000-000058050000}"/>
    <cellStyle name="Normal 2 18 4 7 2 2 3" xfId="1368" xr:uid="{00000000-0005-0000-0000-000059050000}"/>
    <cellStyle name="Normal 2 18 4 7 2 3" xfId="1369" xr:uid="{00000000-0005-0000-0000-00005A050000}"/>
    <cellStyle name="Normal 2 18 4 7 2 4" xfId="1370" xr:uid="{00000000-0005-0000-0000-00005B050000}"/>
    <cellStyle name="Normal 2 18 4 7 3" xfId="1371" xr:uid="{00000000-0005-0000-0000-00005C050000}"/>
    <cellStyle name="Normal 2 18 4 7 3 2" xfId="1372" xr:uid="{00000000-0005-0000-0000-00005D050000}"/>
    <cellStyle name="Normal 2 18 4 7 3 2 2" xfId="1373" xr:uid="{00000000-0005-0000-0000-00005E050000}"/>
    <cellStyle name="Normal 2 18 4 7 3 2 3" xfId="1374" xr:uid="{00000000-0005-0000-0000-00005F050000}"/>
    <cellStyle name="Normal 2 18 4 7 3 3" xfId="1375" xr:uid="{00000000-0005-0000-0000-000060050000}"/>
    <cellStyle name="Normal 2 18 4 7 3 4" xfId="1376" xr:uid="{00000000-0005-0000-0000-000061050000}"/>
    <cellStyle name="Normal 2 18 4 7 4" xfId="1377" xr:uid="{00000000-0005-0000-0000-000062050000}"/>
    <cellStyle name="Normal 2 18 4 7 4 2" xfId="1378" xr:uid="{00000000-0005-0000-0000-000063050000}"/>
    <cellStyle name="Normal 2 18 4 7 4 3" xfId="1379" xr:uid="{00000000-0005-0000-0000-000064050000}"/>
    <cellStyle name="Normal 2 18 4 7 5" xfId="1380" xr:uid="{00000000-0005-0000-0000-000065050000}"/>
    <cellStyle name="Normal 2 18 4 7 6" xfId="1381" xr:uid="{00000000-0005-0000-0000-000066050000}"/>
    <cellStyle name="Normal 2 18 4 8" xfId="1382" xr:uid="{00000000-0005-0000-0000-000067050000}"/>
    <cellStyle name="Normal 2 18 4 8 2" xfId="1383" xr:uid="{00000000-0005-0000-0000-000068050000}"/>
    <cellStyle name="Normal 2 18 4 8 2 2" xfId="1384" xr:uid="{00000000-0005-0000-0000-000069050000}"/>
    <cellStyle name="Normal 2 18 4 8 2 2 2" xfId="1385" xr:uid="{00000000-0005-0000-0000-00006A050000}"/>
    <cellStyle name="Normal 2 18 4 8 2 2 3" xfId="1386" xr:uid="{00000000-0005-0000-0000-00006B050000}"/>
    <cellStyle name="Normal 2 18 4 8 2 3" xfId="1387" xr:uid="{00000000-0005-0000-0000-00006C050000}"/>
    <cellStyle name="Normal 2 18 4 8 2 4" xfId="1388" xr:uid="{00000000-0005-0000-0000-00006D050000}"/>
    <cellStyle name="Normal 2 18 4 8 3" xfId="1389" xr:uid="{00000000-0005-0000-0000-00006E050000}"/>
    <cellStyle name="Normal 2 18 4 8 3 2" xfId="1390" xr:uid="{00000000-0005-0000-0000-00006F050000}"/>
    <cellStyle name="Normal 2 18 4 8 3 2 2" xfId="1391" xr:uid="{00000000-0005-0000-0000-000070050000}"/>
    <cellStyle name="Normal 2 18 4 8 3 2 3" xfId="1392" xr:uid="{00000000-0005-0000-0000-000071050000}"/>
    <cellStyle name="Normal 2 18 4 8 3 3" xfId="1393" xr:uid="{00000000-0005-0000-0000-000072050000}"/>
    <cellStyle name="Normal 2 18 4 8 3 4" xfId="1394" xr:uid="{00000000-0005-0000-0000-000073050000}"/>
    <cellStyle name="Normal 2 18 4 8 4" xfId="1395" xr:uid="{00000000-0005-0000-0000-000074050000}"/>
    <cellStyle name="Normal 2 18 4 8 4 2" xfId="1396" xr:uid="{00000000-0005-0000-0000-000075050000}"/>
    <cellStyle name="Normal 2 18 4 8 4 3" xfId="1397" xr:uid="{00000000-0005-0000-0000-000076050000}"/>
    <cellStyle name="Normal 2 18 4 8 5" xfId="1398" xr:uid="{00000000-0005-0000-0000-000077050000}"/>
    <cellStyle name="Normal 2 18 4 8 6" xfId="1399" xr:uid="{00000000-0005-0000-0000-000078050000}"/>
    <cellStyle name="Normal 2 18 4 9" xfId="1400" xr:uid="{00000000-0005-0000-0000-000079050000}"/>
    <cellStyle name="Normal 2 18 4 9 2" xfId="1401" xr:uid="{00000000-0005-0000-0000-00007A050000}"/>
    <cellStyle name="Normal 2 18 4 9 2 2" xfId="1402" xr:uid="{00000000-0005-0000-0000-00007B050000}"/>
    <cellStyle name="Normal 2 18 4 9 2 3" xfId="1403" xr:uid="{00000000-0005-0000-0000-00007C050000}"/>
    <cellStyle name="Normal 2 18 4 9 3" xfId="1404" xr:uid="{00000000-0005-0000-0000-00007D050000}"/>
    <cellStyle name="Normal 2 18 4 9 4" xfId="1405" xr:uid="{00000000-0005-0000-0000-00007E050000}"/>
    <cellStyle name="Normal 2 18 5" xfId="1406" xr:uid="{00000000-0005-0000-0000-00007F050000}"/>
    <cellStyle name="Normal 2 18 5 2" xfId="1407" xr:uid="{00000000-0005-0000-0000-000080050000}"/>
    <cellStyle name="Normal 2 18 5 2 2" xfId="1408" xr:uid="{00000000-0005-0000-0000-000081050000}"/>
    <cellStyle name="Normal 2 18 5 2 2 2" xfId="1409" xr:uid="{00000000-0005-0000-0000-000082050000}"/>
    <cellStyle name="Normal 2 18 5 2 2 2 2" xfId="1410" xr:uid="{00000000-0005-0000-0000-000083050000}"/>
    <cellStyle name="Normal 2 18 5 2 2 2 3" xfId="1411" xr:uid="{00000000-0005-0000-0000-000084050000}"/>
    <cellStyle name="Normal 2 18 5 2 2 3" xfId="1412" xr:uid="{00000000-0005-0000-0000-000085050000}"/>
    <cellStyle name="Normal 2 18 5 2 2 4" xfId="1413" xr:uid="{00000000-0005-0000-0000-000086050000}"/>
    <cellStyle name="Normal 2 18 5 2 3" xfId="1414" xr:uid="{00000000-0005-0000-0000-000087050000}"/>
    <cellStyle name="Normal 2 18 5 2 3 2" xfId="1415" xr:uid="{00000000-0005-0000-0000-000088050000}"/>
    <cellStyle name="Normal 2 18 5 2 3 2 2" xfId="1416" xr:uid="{00000000-0005-0000-0000-000089050000}"/>
    <cellStyle name="Normal 2 18 5 2 3 2 3" xfId="1417" xr:uid="{00000000-0005-0000-0000-00008A050000}"/>
    <cellStyle name="Normal 2 18 5 2 3 3" xfId="1418" xr:uid="{00000000-0005-0000-0000-00008B050000}"/>
    <cellStyle name="Normal 2 18 5 2 3 4" xfId="1419" xr:uid="{00000000-0005-0000-0000-00008C050000}"/>
    <cellStyle name="Normal 2 18 5 2 4" xfId="1420" xr:uid="{00000000-0005-0000-0000-00008D050000}"/>
    <cellStyle name="Normal 2 18 5 2 4 2" xfId="1421" xr:uid="{00000000-0005-0000-0000-00008E050000}"/>
    <cellStyle name="Normal 2 18 5 2 4 3" xfId="1422" xr:uid="{00000000-0005-0000-0000-00008F050000}"/>
    <cellStyle name="Normal 2 18 5 2 5" xfId="1423" xr:uid="{00000000-0005-0000-0000-000090050000}"/>
    <cellStyle name="Normal 2 18 5 2 6" xfId="1424" xr:uid="{00000000-0005-0000-0000-000091050000}"/>
    <cellStyle name="Normal 2 18 5 3" xfId="1425" xr:uid="{00000000-0005-0000-0000-000092050000}"/>
    <cellStyle name="Normal 2 18 5 3 2" xfId="1426" xr:uid="{00000000-0005-0000-0000-000093050000}"/>
    <cellStyle name="Normal 2 18 5 3 2 2" xfId="1427" xr:uid="{00000000-0005-0000-0000-000094050000}"/>
    <cellStyle name="Normal 2 18 5 3 2 2 2" xfId="1428" xr:uid="{00000000-0005-0000-0000-000095050000}"/>
    <cellStyle name="Normal 2 18 5 3 2 2 3" xfId="1429" xr:uid="{00000000-0005-0000-0000-000096050000}"/>
    <cellStyle name="Normal 2 18 5 3 2 3" xfId="1430" xr:uid="{00000000-0005-0000-0000-000097050000}"/>
    <cellStyle name="Normal 2 18 5 3 2 4" xfId="1431" xr:uid="{00000000-0005-0000-0000-000098050000}"/>
    <cellStyle name="Normal 2 18 5 3 3" xfId="1432" xr:uid="{00000000-0005-0000-0000-000099050000}"/>
    <cellStyle name="Normal 2 18 5 3 3 2" xfId="1433" xr:uid="{00000000-0005-0000-0000-00009A050000}"/>
    <cellStyle name="Normal 2 18 5 3 3 2 2" xfId="1434" xr:uid="{00000000-0005-0000-0000-00009B050000}"/>
    <cellStyle name="Normal 2 18 5 3 3 2 3" xfId="1435" xr:uid="{00000000-0005-0000-0000-00009C050000}"/>
    <cellStyle name="Normal 2 18 5 3 3 3" xfId="1436" xr:uid="{00000000-0005-0000-0000-00009D050000}"/>
    <cellStyle name="Normal 2 18 5 3 3 4" xfId="1437" xr:uid="{00000000-0005-0000-0000-00009E050000}"/>
    <cellStyle name="Normal 2 18 5 3 4" xfId="1438" xr:uid="{00000000-0005-0000-0000-00009F050000}"/>
    <cellStyle name="Normal 2 18 5 3 4 2" xfId="1439" xr:uid="{00000000-0005-0000-0000-0000A0050000}"/>
    <cellStyle name="Normal 2 18 5 3 4 3" xfId="1440" xr:uid="{00000000-0005-0000-0000-0000A1050000}"/>
    <cellStyle name="Normal 2 18 5 3 5" xfId="1441" xr:uid="{00000000-0005-0000-0000-0000A2050000}"/>
    <cellStyle name="Normal 2 18 5 3 6" xfId="1442" xr:uid="{00000000-0005-0000-0000-0000A3050000}"/>
    <cellStyle name="Normal 2 18 5 4" xfId="1443" xr:uid="{00000000-0005-0000-0000-0000A4050000}"/>
    <cellStyle name="Normal 2 18 5 4 2" xfId="1444" xr:uid="{00000000-0005-0000-0000-0000A5050000}"/>
    <cellStyle name="Normal 2 18 5 4 2 2" xfId="1445" xr:uid="{00000000-0005-0000-0000-0000A6050000}"/>
    <cellStyle name="Normal 2 18 5 4 2 3" xfId="1446" xr:uid="{00000000-0005-0000-0000-0000A7050000}"/>
    <cellStyle name="Normal 2 18 5 4 3" xfId="1447" xr:uid="{00000000-0005-0000-0000-0000A8050000}"/>
    <cellStyle name="Normal 2 18 5 4 4" xfId="1448" xr:uid="{00000000-0005-0000-0000-0000A9050000}"/>
    <cellStyle name="Normal 2 18 5 5" xfId="1449" xr:uid="{00000000-0005-0000-0000-0000AA050000}"/>
    <cellStyle name="Normal 2 18 5 5 2" xfId="1450" xr:uid="{00000000-0005-0000-0000-0000AB050000}"/>
    <cellStyle name="Normal 2 18 5 5 2 2" xfId="1451" xr:uid="{00000000-0005-0000-0000-0000AC050000}"/>
    <cellStyle name="Normal 2 18 5 5 2 3" xfId="1452" xr:uid="{00000000-0005-0000-0000-0000AD050000}"/>
    <cellStyle name="Normal 2 18 5 5 3" xfId="1453" xr:uid="{00000000-0005-0000-0000-0000AE050000}"/>
    <cellStyle name="Normal 2 18 5 5 4" xfId="1454" xr:uid="{00000000-0005-0000-0000-0000AF050000}"/>
    <cellStyle name="Normal 2 18 5 6" xfId="1455" xr:uid="{00000000-0005-0000-0000-0000B0050000}"/>
    <cellStyle name="Normal 2 18 5 6 2" xfId="1456" xr:uid="{00000000-0005-0000-0000-0000B1050000}"/>
    <cellStyle name="Normal 2 18 5 6 3" xfId="1457" xr:uid="{00000000-0005-0000-0000-0000B2050000}"/>
    <cellStyle name="Normal 2 18 5 7" xfId="1458" xr:uid="{00000000-0005-0000-0000-0000B3050000}"/>
    <cellStyle name="Normal 2 18 5 8" xfId="1459" xr:uid="{00000000-0005-0000-0000-0000B4050000}"/>
    <cellStyle name="Normal 2 18 6" xfId="1460" xr:uid="{00000000-0005-0000-0000-0000B5050000}"/>
    <cellStyle name="Normal 2 18 6 2" xfId="1461" xr:uid="{00000000-0005-0000-0000-0000B6050000}"/>
    <cellStyle name="Normal 2 18 6 2 2" xfId="1462" xr:uid="{00000000-0005-0000-0000-0000B7050000}"/>
    <cellStyle name="Normal 2 18 6 2 2 2" xfId="1463" xr:uid="{00000000-0005-0000-0000-0000B8050000}"/>
    <cellStyle name="Normal 2 18 6 2 2 2 2" xfId="1464" xr:uid="{00000000-0005-0000-0000-0000B9050000}"/>
    <cellStyle name="Normal 2 18 6 2 2 2 3" xfId="1465" xr:uid="{00000000-0005-0000-0000-0000BA050000}"/>
    <cellStyle name="Normal 2 18 6 2 2 3" xfId="1466" xr:uid="{00000000-0005-0000-0000-0000BB050000}"/>
    <cellStyle name="Normal 2 18 6 2 2 4" xfId="1467" xr:uid="{00000000-0005-0000-0000-0000BC050000}"/>
    <cellStyle name="Normal 2 18 6 2 3" xfId="1468" xr:uid="{00000000-0005-0000-0000-0000BD050000}"/>
    <cellStyle name="Normal 2 18 6 2 3 2" xfId="1469" xr:uid="{00000000-0005-0000-0000-0000BE050000}"/>
    <cellStyle name="Normal 2 18 6 2 3 2 2" xfId="1470" xr:uid="{00000000-0005-0000-0000-0000BF050000}"/>
    <cellStyle name="Normal 2 18 6 2 3 2 3" xfId="1471" xr:uid="{00000000-0005-0000-0000-0000C0050000}"/>
    <cellStyle name="Normal 2 18 6 2 3 3" xfId="1472" xr:uid="{00000000-0005-0000-0000-0000C1050000}"/>
    <cellStyle name="Normal 2 18 6 2 3 4" xfId="1473" xr:uid="{00000000-0005-0000-0000-0000C2050000}"/>
    <cellStyle name="Normal 2 18 6 2 4" xfId="1474" xr:uid="{00000000-0005-0000-0000-0000C3050000}"/>
    <cellStyle name="Normal 2 18 6 2 4 2" xfId="1475" xr:uid="{00000000-0005-0000-0000-0000C4050000}"/>
    <cellStyle name="Normal 2 18 6 2 4 3" xfId="1476" xr:uid="{00000000-0005-0000-0000-0000C5050000}"/>
    <cellStyle name="Normal 2 18 6 2 5" xfId="1477" xr:uid="{00000000-0005-0000-0000-0000C6050000}"/>
    <cellStyle name="Normal 2 18 6 2 6" xfId="1478" xr:uid="{00000000-0005-0000-0000-0000C7050000}"/>
    <cellStyle name="Normal 2 18 6 3" xfId="1479" xr:uid="{00000000-0005-0000-0000-0000C8050000}"/>
    <cellStyle name="Normal 2 18 6 3 2" xfId="1480" xr:uid="{00000000-0005-0000-0000-0000C9050000}"/>
    <cellStyle name="Normal 2 18 6 3 2 2" xfId="1481" xr:uid="{00000000-0005-0000-0000-0000CA050000}"/>
    <cellStyle name="Normal 2 18 6 3 2 2 2" xfId="1482" xr:uid="{00000000-0005-0000-0000-0000CB050000}"/>
    <cellStyle name="Normal 2 18 6 3 2 2 3" xfId="1483" xr:uid="{00000000-0005-0000-0000-0000CC050000}"/>
    <cellStyle name="Normal 2 18 6 3 2 3" xfId="1484" xr:uid="{00000000-0005-0000-0000-0000CD050000}"/>
    <cellStyle name="Normal 2 18 6 3 2 4" xfId="1485" xr:uid="{00000000-0005-0000-0000-0000CE050000}"/>
    <cellStyle name="Normal 2 18 6 3 3" xfId="1486" xr:uid="{00000000-0005-0000-0000-0000CF050000}"/>
    <cellStyle name="Normal 2 18 6 3 3 2" xfId="1487" xr:uid="{00000000-0005-0000-0000-0000D0050000}"/>
    <cellStyle name="Normal 2 18 6 3 3 2 2" xfId="1488" xr:uid="{00000000-0005-0000-0000-0000D1050000}"/>
    <cellStyle name="Normal 2 18 6 3 3 2 3" xfId="1489" xr:uid="{00000000-0005-0000-0000-0000D2050000}"/>
    <cellStyle name="Normal 2 18 6 3 3 3" xfId="1490" xr:uid="{00000000-0005-0000-0000-0000D3050000}"/>
    <cellStyle name="Normal 2 18 6 3 3 4" xfId="1491" xr:uid="{00000000-0005-0000-0000-0000D4050000}"/>
    <cellStyle name="Normal 2 18 6 3 4" xfId="1492" xr:uid="{00000000-0005-0000-0000-0000D5050000}"/>
    <cellStyle name="Normal 2 18 6 3 4 2" xfId="1493" xr:uid="{00000000-0005-0000-0000-0000D6050000}"/>
    <cellStyle name="Normal 2 18 6 3 4 3" xfId="1494" xr:uid="{00000000-0005-0000-0000-0000D7050000}"/>
    <cellStyle name="Normal 2 18 6 3 5" xfId="1495" xr:uid="{00000000-0005-0000-0000-0000D8050000}"/>
    <cellStyle name="Normal 2 18 6 3 6" xfId="1496" xr:uid="{00000000-0005-0000-0000-0000D9050000}"/>
    <cellStyle name="Normal 2 18 6 4" xfId="1497" xr:uid="{00000000-0005-0000-0000-0000DA050000}"/>
    <cellStyle name="Normal 2 18 6 4 2" xfId="1498" xr:uid="{00000000-0005-0000-0000-0000DB050000}"/>
    <cellStyle name="Normal 2 18 6 4 2 2" xfId="1499" xr:uid="{00000000-0005-0000-0000-0000DC050000}"/>
    <cellStyle name="Normal 2 18 6 4 2 3" xfId="1500" xr:uid="{00000000-0005-0000-0000-0000DD050000}"/>
    <cellStyle name="Normal 2 18 6 4 3" xfId="1501" xr:uid="{00000000-0005-0000-0000-0000DE050000}"/>
    <cellStyle name="Normal 2 18 6 4 4" xfId="1502" xr:uid="{00000000-0005-0000-0000-0000DF050000}"/>
    <cellStyle name="Normal 2 18 6 5" xfId="1503" xr:uid="{00000000-0005-0000-0000-0000E0050000}"/>
    <cellStyle name="Normal 2 18 6 5 2" xfId="1504" xr:uid="{00000000-0005-0000-0000-0000E1050000}"/>
    <cellStyle name="Normal 2 18 6 5 2 2" xfId="1505" xr:uid="{00000000-0005-0000-0000-0000E2050000}"/>
    <cellStyle name="Normal 2 18 6 5 2 3" xfId="1506" xr:uid="{00000000-0005-0000-0000-0000E3050000}"/>
    <cellStyle name="Normal 2 18 6 5 3" xfId="1507" xr:uid="{00000000-0005-0000-0000-0000E4050000}"/>
    <cellStyle name="Normal 2 18 6 5 4" xfId="1508" xr:uid="{00000000-0005-0000-0000-0000E5050000}"/>
    <cellStyle name="Normal 2 18 6 6" xfId="1509" xr:uid="{00000000-0005-0000-0000-0000E6050000}"/>
    <cellStyle name="Normal 2 18 6 6 2" xfId="1510" xr:uid="{00000000-0005-0000-0000-0000E7050000}"/>
    <cellStyle name="Normal 2 18 6 6 3" xfId="1511" xr:uid="{00000000-0005-0000-0000-0000E8050000}"/>
    <cellStyle name="Normal 2 18 6 7" xfId="1512" xr:uid="{00000000-0005-0000-0000-0000E9050000}"/>
    <cellStyle name="Normal 2 18 6 8" xfId="1513" xr:uid="{00000000-0005-0000-0000-0000EA050000}"/>
    <cellStyle name="Normal 2 18 7" xfId="1514" xr:uid="{00000000-0005-0000-0000-0000EB050000}"/>
    <cellStyle name="Normal 2 18 7 2" xfId="1515" xr:uid="{00000000-0005-0000-0000-0000EC050000}"/>
    <cellStyle name="Normal 2 18 7 2 2" xfId="1516" xr:uid="{00000000-0005-0000-0000-0000ED050000}"/>
    <cellStyle name="Normal 2 18 7 2 2 2" xfId="1517" xr:uid="{00000000-0005-0000-0000-0000EE050000}"/>
    <cellStyle name="Normal 2 18 7 2 2 2 2" xfId="1518" xr:uid="{00000000-0005-0000-0000-0000EF050000}"/>
    <cellStyle name="Normal 2 18 7 2 2 2 3" xfId="1519" xr:uid="{00000000-0005-0000-0000-0000F0050000}"/>
    <cellStyle name="Normal 2 18 7 2 2 3" xfId="1520" xr:uid="{00000000-0005-0000-0000-0000F1050000}"/>
    <cellStyle name="Normal 2 18 7 2 2 4" xfId="1521" xr:uid="{00000000-0005-0000-0000-0000F2050000}"/>
    <cellStyle name="Normal 2 18 7 2 3" xfId="1522" xr:uid="{00000000-0005-0000-0000-0000F3050000}"/>
    <cellStyle name="Normal 2 18 7 2 3 2" xfId="1523" xr:uid="{00000000-0005-0000-0000-0000F4050000}"/>
    <cellStyle name="Normal 2 18 7 2 3 2 2" xfId="1524" xr:uid="{00000000-0005-0000-0000-0000F5050000}"/>
    <cellStyle name="Normal 2 18 7 2 3 2 3" xfId="1525" xr:uid="{00000000-0005-0000-0000-0000F6050000}"/>
    <cellStyle name="Normal 2 18 7 2 3 3" xfId="1526" xr:uid="{00000000-0005-0000-0000-0000F7050000}"/>
    <cellStyle name="Normal 2 18 7 2 3 4" xfId="1527" xr:uid="{00000000-0005-0000-0000-0000F8050000}"/>
    <cellStyle name="Normal 2 18 7 2 4" xfId="1528" xr:uid="{00000000-0005-0000-0000-0000F9050000}"/>
    <cellStyle name="Normal 2 18 7 2 4 2" xfId="1529" xr:uid="{00000000-0005-0000-0000-0000FA050000}"/>
    <cellStyle name="Normal 2 18 7 2 4 3" xfId="1530" xr:uid="{00000000-0005-0000-0000-0000FB050000}"/>
    <cellStyle name="Normal 2 18 7 2 5" xfId="1531" xr:uid="{00000000-0005-0000-0000-0000FC050000}"/>
    <cellStyle name="Normal 2 18 7 2 6" xfId="1532" xr:uid="{00000000-0005-0000-0000-0000FD050000}"/>
    <cellStyle name="Normal 2 18 7 3" xfId="1533" xr:uid="{00000000-0005-0000-0000-0000FE050000}"/>
    <cellStyle name="Normal 2 18 7 3 2" xfId="1534" xr:uid="{00000000-0005-0000-0000-0000FF050000}"/>
    <cellStyle name="Normal 2 18 7 3 2 2" xfId="1535" xr:uid="{00000000-0005-0000-0000-000000060000}"/>
    <cellStyle name="Normal 2 18 7 3 2 2 2" xfId="1536" xr:uid="{00000000-0005-0000-0000-000001060000}"/>
    <cellStyle name="Normal 2 18 7 3 2 2 3" xfId="1537" xr:uid="{00000000-0005-0000-0000-000002060000}"/>
    <cellStyle name="Normal 2 18 7 3 2 3" xfId="1538" xr:uid="{00000000-0005-0000-0000-000003060000}"/>
    <cellStyle name="Normal 2 18 7 3 2 4" xfId="1539" xr:uid="{00000000-0005-0000-0000-000004060000}"/>
    <cellStyle name="Normal 2 18 7 3 3" xfId="1540" xr:uid="{00000000-0005-0000-0000-000005060000}"/>
    <cellStyle name="Normal 2 18 7 3 3 2" xfId="1541" xr:uid="{00000000-0005-0000-0000-000006060000}"/>
    <cellStyle name="Normal 2 18 7 3 3 2 2" xfId="1542" xr:uid="{00000000-0005-0000-0000-000007060000}"/>
    <cellStyle name="Normal 2 18 7 3 3 2 3" xfId="1543" xr:uid="{00000000-0005-0000-0000-000008060000}"/>
    <cellStyle name="Normal 2 18 7 3 3 3" xfId="1544" xr:uid="{00000000-0005-0000-0000-000009060000}"/>
    <cellStyle name="Normal 2 18 7 3 3 4" xfId="1545" xr:uid="{00000000-0005-0000-0000-00000A060000}"/>
    <cellStyle name="Normal 2 18 7 3 4" xfId="1546" xr:uid="{00000000-0005-0000-0000-00000B060000}"/>
    <cellStyle name="Normal 2 18 7 3 4 2" xfId="1547" xr:uid="{00000000-0005-0000-0000-00000C060000}"/>
    <cellStyle name="Normal 2 18 7 3 4 3" xfId="1548" xr:uid="{00000000-0005-0000-0000-00000D060000}"/>
    <cellStyle name="Normal 2 18 7 3 5" xfId="1549" xr:uid="{00000000-0005-0000-0000-00000E060000}"/>
    <cellStyle name="Normal 2 18 7 3 6" xfId="1550" xr:uid="{00000000-0005-0000-0000-00000F060000}"/>
    <cellStyle name="Normal 2 18 7 4" xfId="1551" xr:uid="{00000000-0005-0000-0000-000010060000}"/>
    <cellStyle name="Normal 2 18 7 4 2" xfId="1552" xr:uid="{00000000-0005-0000-0000-000011060000}"/>
    <cellStyle name="Normal 2 18 7 4 2 2" xfId="1553" xr:uid="{00000000-0005-0000-0000-000012060000}"/>
    <cellStyle name="Normal 2 18 7 4 2 3" xfId="1554" xr:uid="{00000000-0005-0000-0000-000013060000}"/>
    <cellStyle name="Normal 2 18 7 4 3" xfId="1555" xr:uid="{00000000-0005-0000-0000-000014060000}"/>
    <cellStyle name="Normal 2 18 7 4 4" xfId="1556" xr:uid="{00000000-0005-0000-0000-000015060000}"/>
    <cellStyle name="Normal 2 18 7 5" xfId="1557" xr:uid="{00000000-0005-0000-0000-000016060000}"/>
    <cellStyle name="Normal 2 18 7 5 2" xfId="1558" xr:uid="{00000000-0005-0000-0000-000017060000}"/>
    <cellStyle name="Normal 2 18 7 5 2 2" xfId="1559" xr:uid="{00000000-0005-0000-0000-000018060000}"/>
    <cellStyle name="Normal 2 18 7 5 2 3" xfId="1560" xr:uid="{00000000-0005-0000-0000-000019060000}"/>
    <cellStyle name="Normal 2 18 7 5 3" xfId="1561" xr:uid="{00000000-0005-0000-0000-00001A060000}"/>
    <cellStyle name="Normal 2 18 7 5 4" xfId="1562" xr:uid="{00000000-0005-0000-0000-00001B060000}"/>
    <cellStyle name="Normal 2 18 7 6" xfId="1563" xr:uid="{00000000-0005-0000-0000-00001C060000}"/>
    <cellStyle name="Normal 2 18 7 6 2" xfId="1564" xr:uid="{00000000-0005-0000-0000-00001D060000}"/>
    <cellStyle name="Normal 2 18 7 6 3" xfId="1565" xr:uid="{00000000-0005-0000-0000-00001E060000}"/>
    <cellStyle name="Normal 2 18 7 7" xfId="1566" xr:uid="{00000000-0005-0000-0000-00001F060000}"/>
    <cellStyle name="Normal 2 18 7 8" xfId="1567" xr:uid="{00000000-0005-0000-0000-000020060000}"/>
    <cellStyle name="Normal 2 18 8" xfId="1568" xr:uid="{00000000-0005-0000-0000-000021060000}"/>
    <cellStyle name="Normal 2 18 8 2" xfId="1569" xr:uid="{00000000-0005-0000-0000-000022060000}"/>
    <cellStyle name="Normal 2 18 8 2 2" xfId="1570" xr:uid="{00000000-0005-0000-0000-000023060000}"/>
    <cellStyle name="Normal 2 18 8 2 2 2" xfId="1571" xr:uid="{00000000-0005-0000-0000-000024060000}"/>
    <cellStyle name="Normal 2 18 8 2 2 2 2" xfId="1572" xr:uid="{00000000-0005-0000-0000-000025060000}"/>
    <cellStyle name="Normal 2 18 8 2 2 2 3" xfId="1573" xr:uid="{00000000-0005-0000-0000-000026060000}"/>
    <cellStyle name="Normal 2 18 8 2 2 3" xfId="1574" xr:uid="{00000000-0005-0000-0000-000027060000}"/>
    <cellStyle name="Normal 2 18 8 2 2 4" xfId="1575" xr:uid="{00000000-0005-0000-0000-000028060000}"/>
    <cellStyle name="Normal 2 18 8 2 3" xfId="1576" xr:uid="{00000000-0005-0000-0000-000029060000}"/>
    <cellStyle name="Normal 2 18 8 2 3 2" xfId="1577" xr:uid="{00000000-0005-0000-0000-00002A060000}"/>
    <cellStyle name="Normal 2 18 8 2 3 2 2" xfId="1578" xr:uid="{00000000-0005-0000-0000-00002B060000}"/>
    <cellStyle name="Normal 2 18 8 2 3 2 3" xfId="1579" xr:uid="{00000000-0005-0000-0000-00002C060000}"/>
    <cellStyle name="Normal 2 18 8 2 3 3" xfId="1580" xr:uid="{00000000-0005-0000-0000-00002D060000}"/>
    <cellStyle name="Normal 2 18 8 2 3 4" xfId="1581" xr:uid="{00000000-0005-0000-0000-00002E060000}"/>
    <cellStyle name="Normal 2 18 8 2 4" xfId="1582" xr:uid="{00000000-0005-0000-0000-00002F060000}"/>
    <cellStyle name="Normal 2 18 8 2 4 2" xfId="1583" xr:uid="{00000000-0005-0000-0000-000030060000}"/>
    <cellStyle name="Normal 2 18 8 2 4 3" xfId="1584" xr:uid="{00000000-0005-0000-0000-000031060000}"/>
    <cellStyle name="Normal 2 18 8 2 5" xfId="1585" xr:uid="{00000000-0005-0000-0000-000032060000}"/>
    <cellStyle name="Normal 2 18 8 2 6" xfId="1586" xr:uid="{00000000-0005-0000-0000-000033060000}"/>
    <cellStyle name="Normal 2 18 8 3" xfId="1587" xr:uid="{00000000-0005-0000-0000-000034060000}"/>
    <cellStyle name="Normal 2 18 8 3 2" xfId="1588" xr:uid="{00000000-0005-0000-0000-000035060000}"/>
    <cellStyle name="Normal 2 18 8 3 2 2" xfId="1589" xr:uid="{00000000-0005-0000-0000-000036060000}"/>
    <cellStyle name="Normal 2 18 8 3 2 2 2" xfId="1590" xr:uid="{00000000-0005-0000-0000-000037060000}"/>
    <cellStyle name="Normal 2 18 8 3 2 2 3" xfId="1591" xr:uid="{00000000-0005-0000-0000-000038060000}"/>
    <cellStyle name="Normal 2 18 8 3 2 3" xfId="1592" xr:uid="{00000000-0005-0000-0000-000039060000}"/>
    <cellStyle name="Normal 2 18 8 3 2 4" xfId="1593" xr:uid="{00000000-0005-0000-0000-00003A060000}"/>
    <cellStyle name="Normal 2 18 8 3 3" xfId="1594" xr:uid="{00000000-0005-0000-0000-00003B060000}"/>
    <cellStyle name="Normal 2 18 8 3 3 2" xfId="1595" xr:uid="{00000000-0005-0000-0000-00003C060000}"/>
    <cellStyle name="Normal 2 18 8 3 3 2 2" xfId="1596" xr:uid="{00000000-0005-0000-0000-00003D060000}"/>
    <cellStyle name="Normal 2 18 8 3 3 2 3" xfId="1597" xr:uid="{00000000-0005-0000-0000-00003E060000}"/>
    <cellStyle name="Normal 2 18 8 3 3 3" xfId="1598" xr:uid="{00000000-0005-0000-0000-00003F060000}"/>
    <cellStyle name="Normal 2 18 8 3 3 4" xfId="1599" xr:uid="{00000000-0005-0000-0000-000040060000}"/>
    <cellStyle name="Normal 2 18 8 3 4" xfId="1600" xr:uid="{00000000-0005-0000-0000-000041060000}"/>
    <cellStyle name="Normal 2 18 8 3 4 2" xfId="1601" xr:uid="{00000000-0005-0000-0000-000042060000}"/>
    <cellStyle name="Normal 2 18 8 3 4 3" xfId="1602" xr:uid="{00000000-0005-0000-0000-000043060000}"/>
    <cellStyle name="Normal 2 18 8 3 5" xfId="1603" xr:uid="{00000000-0005-0000-0000-000044060000}"/>
    <cellStyle name="Normal 2 18 8 3 6" xfId="1604" xr:uid="{00000000-0005-0000-0000-000045060000}"/>
    <cellStyle name="Normal 2 18 8 4" xfId="1605" xr:uid="{00000000-0005-0000-0000-000046060000}"/>
    <cellStyle name="Normal 2 18 8 4 2" xfId="1606" xr:uid="{00000000-0005-0000-0000-000047060000}"/>
    <cellStyle name="Normal 2 18 8 4 2 2" xfId="1607" xr:uid="{00000000-0005-0000-0000-000048060000}"/>
    <cellStyle name="Normal 2 18 8 4 2 3" xfId="1608" xr:uid="{00000000-0005-0000-0000-000049060000}"/>
    <cellStyle name="Normal 2 18 8 4 3" xfId="1609" xr:uid="{00000000-0005-0000-0000-00004A060000}"/>
    <cellStyle name="Normal 2 18 8 4 4" xfId="1610" xr:uid="{00000000-0005-0000-0000-00004B060000}"/>
    <cellStyle name="Normal 2 18 8 5" xfId="1611" xr:uid="{00000000-0005-0000-0000-00004C060000}"/>
    <cellStyle name="Normal 2 18 8 5 2" xfId="1612" xr:uid="{00000000-0005-0000-0000-00004D060000}"/>
    <cellStyle name="Normal 2 18 8 5 2 2" xfId="1613" xr:uid="{00000000-0005-0000-0000-00004E060000}"/>
    <cellStyle name="Normal 2 18 8 5 2 3" xfId="1614" xr:uid="{00000000-0005-0000-0000-00004F060000}"/>
    <cellStyle name="Normal 2 18 8 5 3" xfId="1615" xr:uid="{00000000-0005-0000-0000-000050060000}"/>
    <cellStyle name="Normal 2 18 8 5 4" xfId="1616" xr:uid="{00000000-0005-0000-0000-000051060000}"/>
    <cellStyle name="Normal 2 18 8 6" xfId="1617" xr:uid="{00000000-0005-0000-0000-000052060000}"/>
    <cellStyle name="Normal 2 18 8 6 2" xfId="1618" xr:uid="{00000000-0005-0000-0000-000053060000}"/>
    <cellStyle name="Normal 2 18 8 6 3" xfId="1619" xr:uid="{00000000-0005-0000-0000-000054060000}"/>
    <cellStyle name="Normal 2 18 8 7" xfId="1620" xr:uid="{00000000-0005-0000-0000-000055060000}"/>
    <cellStyle name="Normal 2 18 8 8" xfId="1621" xr:uid="{00000000-0005-0000-0000-000056060000}"/>
    <cellStyle name="Normal 2 18 9" xfId="1622" xr:uid="{00000000-0005-0000-0000-000057060000}"/>
    <cellStyle name="Normal 2 18 9 2" xfId="1623" xr:uid="{00000000-0005-0000-0000-000058060000}"/>
    <cellStyle name="Normal 2 18 9 2 2" xfId="1624" xr:uid="{00000000-0005-0000-0000-000059060000}"/>
    <cellStyle name="Normal 2 18 9 2 2 2" xfId="1625" xr:uid="{00000000-0005-0000-0000-00005A060000}"/>
    <cellStyle name="Normal 2 18 9 2 2 2 2" xfId="1626" xr:uid="{00000000-0005-0000-0000-00005B060000}"/>
    <cellStyle name="Normal 2 18 9 2 2 2 3" xfId="1627" xr:uid="{00000000-0005-0000-0000-00005C060000}"/>
    <cellStyle name="Normal 2 18 9 2 2 3" xfId="1628" xr:uid="{00000000-0005-0000-0000-00005D060000}"/>
    <cellStyle name="Normal 2 18 9 2 2 4" xfId="1629" xr:uid="{00000000-0005-0000-0000-00005E060000}"/>
    <cellStyle name="Normal 2 18 9 2 3" xfId="1630" xr:uid="{00000000-0005-0000-0000-00005F060000}"/>
    <cellStyle name="Normal 2 18 9 2 3 2" xfId="1631" xr:uid="{00000000-0005-0000-0000-000060060000}"/>
    <cellStyle name="Normal 2 18 9 2 3 2 2" xfId="1632" xr:uid="{00000000-0005-0000-0000-000061060000}"/>
    <cellStyle name="Normal 2 18 9 2 3 2 3" xfId="1633" xr:uid="{00000000-0005-0000-0000-000062060000}"/>
    <cellStyle name="Normal 2 18 9 2 3 3" xfId="1634" xr:uid="{00000000-0005-0000-0000-000063060000}"/>
    <cellStyle name="Normal 2 18 9 2 3 4" xfId="1635" xr:uid="{00000000-0005-0000-0000-000064060000}"/>
    <cellStyle name="Normal 2 18 9 2 4" xfId="1636" xr:uid="{00000000-0005-0000-0000-000065060000}"/>
    <cellStyle name="Normal 2 18 9 2 4 2" xfId="1637" xr:uid="{00000000-0005-0000-0000-000066060000}"/>
    <cellStyle name="Normal 2 18 9 2 4 3" xfId="1638" xr:uid="{00000000-0005-0000-0000-000067060000}"/>
    <cellStyle name="Normal 2 18 9 2 5" xfId="1639" xr:uid="{00000000-0005-0000-0000-000068060000}"/>
    <cellStyle name="Normal 2 18 9 2 6" xfId="1640" xr:uid="{00000000-0005-0000-0000-000069060000}"/>
    <cellStyle name="Normal 2 18 9 3" xfId="1641" xr:uid="{00000000-0005-0000-0000-00006A060000}"/>
    <cellStyle name="Normal 2 18 9 3 2" xfId="1642" xr:uid="{00000000-0005-0000-0000-00006B060000}"/>
    <cellStyle name="Normal 2 18 9 3 2 2" xfId="1643" xr:uid="{00000000-0005-0000-0000-00006C060000}"/>
    <cellStyle name="Normal 2 18 9 3 2 2 2" xfId="1644" xr:uid="{00000000-0005-0000-0000-00006D060000}"/>
    <cellStyle name="Normal 2 18 9 3 2 2 3" xfId="1645" xr:uid="{00000000-0005-0000-0000-00006E060000}"/>
    <cellStyle name="Normal 2 18 9 3 2 3" xfId="1646" xr:uid="{00000000-0005-0000-0000-00006F060000}"/>
    <cellStyle name="Normal 2 18 9 3 2 4" xfId="1647" xr:uid="{00000000-0005-0000-0000-000070060000}"/>
    <cellStyle name="Normal 2 18 9 3 3" xfId="1648" xr:uid="{00000000-0005-0000-0000-000071060000}"/>
    <cellStyle name="Normal 2 18 9 3 3 2" xfId="1649" xr:uid="{00000000-0005-0000-0000-000072060000}"/>
    <cellStyle name="Normal 2 18 9 3 3 2 2" xfId="1650" xr:uid="{00000000-0005-0000-0000-000073060000}"/>
    <cellStyle name="Normal 2 18 9 3 3 2 3" xfId="1651" xr:uid="{00000000-0005-0000-0000-000074060000}"/>
    <cellStyle name="Normal 2 18 9 3 3 3" xfId="1652" xr:uid="{00000000-0005-0000-0000-000075060000}"/>
    <cellStyle name="Normal 2 18 9 3 3 4" xfId="1653" xr:uid="{00000000-0005-0000-0000-000076060000}"/>
    <cellStyle name="Normal 2 18 9 3 4" xfId="1654" xr:uid="{00000000-0005-0000-0000-000077060000}"/>
    <cellStyle name="Normal 2 18 9 3 4 2" xfId="1655" xr:uid="{00000000-0005-0000-0000-000078060000}"/>
    <cellStyle name="Normal 2 18 9 3 4 3" xfId="1656" xr:uid="{00000000-0005-0000-0000-000079060000}"/>
    <cellStyle name="Normal 2 18 9 3 5" xfId="1657" xr:uid="{00000000-0005-0000-0000-00007A060000}"/>
    <cellStyle name="Normal 2 18 9 3 6" xfId="1658" xr:uid="{00000000-0005-0000-0000-00007B060000}"/>
    <cellStyle name="Normal 2 18 9 4" xfId="1659" xr:uid="{00000000-0005-0000-0000-00007C060000}"/>
    <cellStyle name="Normal 2 18 9 4 2" xfId="1660" xr:uid="{00000000-0005-0000-0000-00007D060000}"/>
    <cellStyle name="Normal 2 18 9 4 2 2" xfId="1661" xr:uid="{00000000-0005-0000-0000-00007E060000}"/>
    <cellStyle name="Normal 2 18 9 4 2 3" xfId="1662" xr:uid="{00000000-0005-0000-0000-00007F060000}"/>
    <cellStyle name="Normal 2 18 9 4 3" xfId="1663" xr:uid="{00000000-0005-0000-0000-000080060000}"/>
    <cellStyle name="Normal 2 18 9 4 4" xfId="1664" xr:uid="{00000000-0005-0000-0000-000081060000}"/>
    <cellStyle name="Normal 2 18 9 5" xfId="1665" xr:uid="{00000000-0005-0000-0000-000082060000}"/>
    <cellStyle name="Normal 2 18 9 5 2" xfId="1666" xr:uid="{00000000-0005-0000-0000-000083060000}"/>
    <cellStyle name="Normal 2 18 9 5 2 2" xfId="1667" xr:uid="{00000000-0005-0000-0000-000084060000}"/>
    <cellStyle name="Normal 2 18 9 5 2 3" xfId="1668" xr:uid="{00000000-0005-0000-0000-000085060000}"/>
    <cellStyle name="Normal 2 18 9 5 3" xfId="1669" xr:uid="{00000000-0005-0000-0000-000086060000}"/>
    <cellStyle name="Normal 2 18 9 5 4" xfId="1670" xr:uid="{00000000-0005-0000-0000-000087060000}"/>
    <cellStyle name="Normal 2 18 9 6" xfId="1671" xr:uid="{00000000-0005-0000-0000-000088060000}"/>
    <cellStyle name="Normal 2 18 9 6 2" xfId="1672" xr:uid="{00000000-0005-0000-0000-000089060000}"/>
    <cellStyle name="Normal 2 18 9 6 3" xfId="1673" xr:uid="{00000000-0005-0000-0000-00008A060000}"/>
    <cellStyle name="Normal 2 18 9 7" xfId="1674" xr:uid="{00000000-0005-0000-0000-00008B060000}"/>
    <cellStyle name="Normal 2 18 9 8" xfId="1675" xr:uid="{00000000-0005-0000-0000-00008C060000}"/>
    <cellStyle name="Normal 2 19" xfId="1676" xr:uid="{00000000-0005-0000-0000-00008D060000}"/>
    <cellStyle name="Normal 2 19 10" xfId="1677" xr:uid="{00000000-0005-0000-0000-00008E060000}"/>
    <cellStyle name="Normal 2 19 10 2" xfId="1678" xr:uid="{00000000-0005-0000-0000-00008F060000}"/>
    <cellStyle name="Normal 2 19 10 2 2" xfId="1679" xr:uid="{00000000-0005-0000-0000-000090060000}"/>
    <cellStyle name="Normal 2 19 10 2 2 2" xfId="1680" xr:uid="{00000000-0005-0000-0000-000091060000}"/>
    <cellStyle name="Normal 2 19 10 2 2 2 2" xfId="1681" xr:uid="{00000000-0005-0000-0000-000092060000}"/>
    <cellStyle name="Normal 2 19 10 2 2 2 3" xfId="1682" xr:uid="{00000000-0005-0000-0000-000093060000}"/>
    <cellStyle name="Normal 2 19 10 2 2 3" xfId="1683" xr:uid="{00000000-0005-0000-0000-000094060000}"/>
    <cellStyle name="Normal 2 19 10 2 2 4" xfId="1684" xr:uid="{00000000-0005-0000-0000-000095060000}"/>
    <cellStyle name="Normal 2 19 10 2 3" xfId="1685" xr:uid="{00000000-0005-0000-0000-000096060000}"/>
    <cellStyle name="Normal 2 19 10 2 3 2" xfId="1686" xr:uid="{00000000-0005-0000-0000-000097060000}"/>
    <cellStyle name="Normal 2 19 10 2 3 2 2" xfId="1687" xr:uid="{00000000-0005-0000-0000-000098060000}"/>
    <cellStyle name="Normal 2 19 10 2 3 2 3" xfId="1688" xr:uid="{00000000-0005-0000-0000-000099060000}"/>
    <cellStyle name="Normal 2 19 10 2 3 3" xfId="1689" xr:uid="{00000000-0005-0000-0000-00009A060000}"/>
    <cellStyle name="Normal 2 19 10 2 3 4" xfId="1690" xr:uid="{00000000-0005-0000-0000-00009B060000}"/>
    <cellStyle name="Normal 2 19 10 2 4" xfId="1691" xr:uid="{00000000-0005-0000-0000-00009C060000}"/>
    <cellStyle name="Normal 2 19 10 2 4 2" xfId="1692" xr:uid="{00000000-0005-0000-0000-00009D060000}"/>
    <cellStyle name="Normal 2 19 10 2 4 3" xfId="1693" xr:uid="{00000000-0005-0000-0000-00009E060000}"/>
    <cellStyle name="Normal 2 19 10 2 5" xfId="1694" xr:uid="{00000000-0005-0000-0000-00009F060000}"/>
    <cellStyle name="Normal 2 19 10 2 6" xfId="1695" xr:uid="{00000000-0005-0000-0000-0000A0060000}"/>
    <cellStyle name="Normal 2 19 10 3" xfId="1696" xr:uid="{00000000-0005-0000-0000-0000A1060000}"/>
    <cellStyle name="Normal 2 19 10 3 2" xfId="1697" xr:uid="{00000000-0005-0000-0000-0000A2060000}"/>
    <cellStyle name="Normal 2 19 10 3 2 2" xfId="1698" xr:uid="{00000000-0005-0000-0000-0000A3060000}"/>
    <cellStyle name="Normal 2 19 10 3 2 2 2" xfId="1699" xr:uid="{00000000-0005-0000-0000-0000A4060000}"/>
    <cellStyle name="Normal 2 19 10 3 2 2 3" xfId="1700" xr:uid="{00000000-0005-0000-0000-0000A5060000}"/>
    <cellStyle name="Normal 2 19 10 3 2 3" xfId="1701" xr:uid="{00000000-0005-0000-0000-0000A6060000}"/>
    <cellStyle name="Normal 2 19 10 3 2 4" xfId="1702" xr:uid="{00000000-0005-0000-0000-0000A7060000}"/>
    <cellStyle name="Normal 2 19 10 3 3" xfId="1703" xr:uid="{00000000-0005-0000-0000-0000A8060000}"/>
    <cellStyle name="Normal 2 19 10 3 3 2" xfId="1704" xr:uid="{00000000-0005-0000-0000-0000A9060000}"/>
    <cellStyle name="Normal 2 19 10 3 3 2 2" xfId="1705" xr:uid="{00000000-0005-0000-0000-0000AA060000}"/>
    <cellStyle name="Normal 2 19 10 3 3 2 3" xfId="1706" xr:uid="{00000000-0005-0000-0000-0000AB060000}"/>
    <cellStyle name="Normal 2 19 10 3 3 3" xfId="1707" xr:uid="{00000000-0005-0000-0000-0000AC060000}"/>
    <cellStyle name="Normal 2 19 10 3 3 4" xfId="1708" xr:uid="{00000000-0005-0000-0000-0000AD060000}"/>
    <cellStyle name="Normal 2 19 10 3 4" xfId="1709" xr:uid="{00000000-0005-0000-0000-0000AE060000}"/>
    <cellStyle name="Normal 2 19 10 3 4 2" xfId="1710" xr:uid="{00000000-0005-0000-0000-0000AF060000}"/>
    <cellStyle name="Normal 2 19 10 3 4 3" xfId="1711" xr:uid="{00000000-0005-0000-0000-0000B0060000}"/>
    <cellStyle name="Normal 2 19 10 3 5" xfId="1712" xr:uid="{00000000-0005-0000-0000-0000B1060000}"/>
    <cellStyle name="Normal 2 19 10 3 6" xfId="1713" xr:uid="{00000000-0005-0000-0000-0000B2060000}"/>
    <cellStyle name="Normal 2 19 10 4" xfId="1714" xr:uid="{00000000-0005-0000-0000-0000B3060000}"/>
    <cellStyle name="Normal 2 19 10 4 2" xfId="1715" xr:uid="{00000000-0005-0000-0000-0000B4060000}"/>
    <cellStyle name="Normal 2 19 10 4 2 2" xfId="1716" xr:uid="{00000000-0005-0000-0000-0000B5060000}"/>
    <cellStyle name="Normal 2 19 10 4 2 3" xfId="1717" xr:uid="{00000000-0005-0000-0000-0000B6060000}"/>
    <cellStyle name="Normal 2 19 10 4 3" xfId="1718" xr:uid="{00000000-0005-0000-0000-0000B7060000}"/>
    <cellStyle name="Normal 2 19 10 4 4" xfId="1719" xr:uid="{00000000-0005-0000-0000-0000B8060000}"/>
    <cellStyle name="Normal 2 19 10 5" xfId="1720" xr:uid="{00000000-0005-0000-0000-0000B9060000}"/>
    <cellStyle name="Normal 2 19 10 5 2" xfId="1721" xr:uid="{00000000-0005-0000-0000-0000BA060000}"/>
    <cellStyle name="Normal 2 19 10 5 2 2" xfId="1722" xr:uid="{00000000-0005-0000-0000-0000BB060000}"/>
    <cellStyle name="Normal 2 19 10 5 2 3" xfId="1723" xr:uid="{00000000-0005-0000-0000-0000BC060000}"/>
    <cellStyle name="Normal 2 19 10 5 3" xfId="1724" xr:uid="{00000000-0005-0000-0000-0000BD060000}"/>
    <cellStyle name="Normal 2 19 10 5 4" xfId="1725" xr:uid="{00000000-0005-0000-0000-0000BE060000}"/>
    <cellStyle name="Normal 2 19 10 6" xfId="1726" xr:uid="{00000000-0005-0000-0000-0000BF060000}"/>
    <cellStyle name="Normal 2 19 10 6 2" xfId="1727" xr:uid="{00000000-0005-0000-0000-0000C0060000}"/>
    <cellStyle name="Normal 2 19 10 6 3" xfId="1728" xr:uid="{00000000-0005-0000-0000-0000C1060000}"/>
    <cellStyle name="Normal 2 19 10 7" xfId="1729" xr:uid="{00000000-0005-0000-0000-0000C2060000}"/>
    <cellStyle name="Normal 2 19 10 8" xfId="1730" xr:uid="{00000000-0005-0000-0000-0000C3060000}"/>
    <cellStyle name="Normal 2 19 11" xfId="1731" xr:uid="{00000000-0005-0000-0000-0000C4060000}"/>
    <cellStyle name="Normal 2 19 11 2" xfId="1732" xr:uid="{00000000-0005-0000-0000-0000C5060000}"/>
    <cellStyle name="Normal 2 19 11 2 2" xfId="1733" xr:uid="{00000000-0005-0000-0000-0000C6060000}"/>
    <cellStyle name="Normal 2 19 11 2 2 2" xfId="1734" xr:uid="{00000000-0005-0000-0000-0000C7060000}"/>
    <cellStyle name="Normal 2 19 11 2 2 2 2" xfId="1735" xr:uid="{00000000-0005-0000-0000-0000C8060000}"/>
    <cellStyle name="Normal 2 19 11 2 2 2 3" xfId="1736" xr:uid="{00000000-0005-0000-0000-0000C9060000}"/>
    <cellStyle name="Normal 2 19 11 2 2 3" xfId="1737" xr:uid="{00000000-0005-0000-0000-0000CA060000}"/>
    <cellStyle name="Normal 2 19 11 2 2 4" xfId="1738" xr:uid="{00000000-0005-0000-0000-0000CB060000}"/>
    <cellStyle name="Normal 2 19 11 2 3" xfId="1739" xr:uid="{00000000-0005-0000-0000-0000CC060000}"/>
    <cellStyle name="Normal 2 19 11 2 3 2" xfId="1740" xr:uid="{00000000-0005-0000-0000-0000CD060000}"/>
    <cellStyle name="Normal 2 19 11 2 3 2 2" xfId="1741" xr:uid="{00000000-0005-0000-0000-0000CE060000}"/>
    <cellStyle name="Normal 2 19 11 2 3 2 3" xfId="1742" xr:uid="{00000000-0005-0000-0000-0000CF060000}"/>
    <cellStyle name="Normal 2 19 11 2 3 3" xfId="1743" xr:uid="{00000000-0005-0000-0000-0000D0060000}"/>
    <cellStyle name="Normal 2 19 11 2 3 4" xfId="1744" xr:uid="{00000000-0005-0000-0000-0000D1060000}"/>
    <cellStyle name="Normal 2 19 11 2 4" xfId="1745" xr:uid="{00000000-0005-0000-0000-0000D2060000}"/>
    <cellStyle name="Normal 2 19 11 2 4 2" xfId="1746" xr:uid="{00000000-0005-0000-0000-0000D3060000}"/>
    <cellStyle name="Normal 2 19 11 2 4 3" xfId="1747" xr:uid="{00000000-0005-0000-0000-0000D4060000}"/>
    <cellStyle name="Normal 2 19 11 2 5" xfId="1748" xr:uid="{00000000-0005-0000-0000-0000D5060000}"/>
    <cellStyle name="Normal 2 19 11 2 6" xfId="1749" xr:uid="{00000000-0005-0000-0000-0000D6060000}"/>
    <cellStyle name="Normal 2 19 11 3" xfId="1750" xr:uid="{00000000-0005-0000-0000-0000D7060000}"/>
    <cellStyle name="Normal 2 19 11 3 2" xfId="1751" xr:uid="{00000000-0005-0000-0000-0000D8060000}"/>
    <cellStyle name="Normal 2 19 11 3 2 2" xfId="1752" xr:uid="{00000000-0005-0000-0000-0000D9060000}"/>
    <cellStyle name="Normal 2 19 11 3 2 2 2" xfId="1753" xr:uid="{00000000-0005-0000-0000-0000DA060000}"/>
    <cellStyle name="Normal 2 19 11 3 2 2 3" xfId="1754" xr:uid="{00000000-0005-0000-0000-0000DB060000}"/>
    <cellStyle name="Normal 2 19 11 3 2 3" xfId="1755" xr:uid="{00000000-0005-0000-0000-0000DC060000}"/>
    <cellStyle name="Normal 2 19 11 3 2 4" xfId="1756" xr:uid="{00000000-0005-0000-0000-0000DD060000}"/>
    <cellStyle name="Normal 2 19 11 3 3" xfId="1757" xr:uid="{00000000-0005-0000-0000-0000DE060000}"/>
    <cellStyle name="Normal 2 19 11 3 3 2" xfId="1758" xr:uid="{00000000-0005-0000-0000-0000DF060000}"/>
    <cellStyle name="Normal 2 19 11 3 3 2 2" xfId="1759" xr:uid="{00000000-0005-0000-0000-0000E0060000}"/>
    <cellStyle name="Normal 2 19 11 3 3 2 3" xfId="1760" xr:uid="{00000000-0005-0000-0000-0000E1060000}"/>
    <cellStyle name="Normal 2 19 11 3 3 3" xfId="1761" xr:uid="{00000000-0005-0000-0000-0000E2060000}"/>
    <cellStyle name="Normal 2 19 11 3 3 4" xfId="1762" xr:uid="{00000000-0005-0000-0000-0000E3060000}"/>
    <cellStyle name="Normal 2 19 11 3 4" xfId="1763" xr:uid="{00000000-0005-0000-0000-0000E4060000}"/>
    <cellStyle name="Normal 2 19 11 3 4 2" xfId="1764" xr:uid="{00000000-0005-0000-0000-0000E5060000}"/>
    <cellStyle name="Normal 2 19 11 3 4 3" xfId="1765" xr:uid="{00000000-0005-0000-0000-0000E6060000}"/>
    <cellStyle name="Normal 2 19 11 3 5" xfId="1766" xr:uid="{00000000-0005-0000-0000-0000E7060000}"/>
    <cellStyle name="Normal 2 19 11 3 6" xfId="1767" xr:uid="{00000000-0005-0000-0000-0000E8060000}"/>
    <cellStyle name="Normal 2 19 11 4" xfId="1768" xr:uid="{00000000-0005-0000-0000-0000E9060000}"/>
    <cellStyle name="Normal 2 19 11 4 2" xfId="1769" xr:uid="{00000000-0005-0000-0000-0000EA060000}"/>
    <cellStyle name="Normal 2 19 11 4 2 2" xfId="1770" xr:uid="{00000000-0005-0000-0000-0000EB060000}"/>
    <cellStyle name="Normal 2 19 11 4 2 3" xfId="1771" xr:uid="{00000000-0005-0000-0000-0000EC060000}"/>
    <cellStyle name="Normal 2 19 11 4 3" xfId="1772" xr:uid="{00000000-0005-0000-0000-0000ED060000}"/>
    <cellStyle name="Normal 2 19 11 4 4" xfId="1773" xr:uid="{00000000-0005-0000-0000-0000EE060000}"/>
    <cellStyle name="Normal 2 19 11 5" xfId="1774" xr:uid="{00000000-0005-0000-0000-0000EF060000}"/>
    <cellStyle name="Normal 2 19 11 5 2" xfId="1775" xr:uid="{00000000-0005-0000-0000-0000F0060000}"/>
    <cellStyle name="Normal 2 19 11 5 2 2" xfId="1776" xr:uid="{00000000-0005-0000-0000-0000F1060000}"/>
    <cellStyle name="Normal 2 19 11 5 2 3" xfId="1777" xr:uid="{00000000-0005-0000-0000-0000F2060000}"/>
    <cellStyle name="Normal 2 19 11 5 3" xfId="1778" xr:uid="{00000000-0005-0000-0000-0000F3060000}"/>
    <cellStyle name="Normal 2 19 11 5 4" xfId="1779" xr:uid="{00000000-0005-0000-0000-0000F4060000}"/>
    <cellStyle name="Normal 2 19 11 6" xfId="1780" xr:uid="{00000000-0005-0000-0000-0000F5060000}"/>
    <cellStyle name="Normal 2 19 11 6 2" xfId="1781" xr:uid="{00000000-0005-0000-0000-0000F6060000}"/>
    <cellStyle name="Normal 2 19 11 6 3" xfId="1782" xr:uid="{00000000-0005-0000-0000-0000F7060000}"/>
    <cellStyle name="Normal 2 19 11 7" xfId="1783" xr:uid="{00000000-0005-0000-0000-0000F8060000}"/>
    <cellStyle name="Normal 2 19 11 8" xfId="1784" xr:uid="{00000000-0005-0000-0000-0000F9060000}"/>
    <cellStyle name="Normal 2 19 12" xfId="1785" xr:uid="{00000000-0005-0000-0000-0000FA060000}"/>
    <cellStyle name="Normal 2 19 12 2" xfId="1786" xr:uid="{00000000-0005-0000-0000-0000FB060000}"/>
    <cellStyle name="Normal 2 19 12 2 2" xfId="1787" xr:uid="{00000000-0005-0000-0000-0000FC060000}"/>
    <cellStyle name="Normal 2 19 12 2 2 2" xfId="1788" xr:uid="{00000000-0005-0000-0000-0000FD060000}"/>
    <cellStyle name="Normal 2 19 12 2 2 2 2" xfId="1789" xr:uid="{00000000-0005-0000-0000-0000FE060000}"/>
    <cellStyle name="Normal 2 19 12 2 2 2 3" xfId="1790" xr:uid="{00000000-0005-0000-0000-0000FF060000}"/>
    <cellStyle name="Normal 2 19 12 2 2 3" xfId="1791" xr:uid="{00000000-0005-0000-0000-000000070000}"/>
    <cellStyle name="Normal 2 19 12 2 2 4" xfId="1792" xr:uid="{00000000-0005-0000-0000-000001070000}"/>
    <cellStyle name="Normal 2 19 12 2 3" xfId="1793" xr:uid="{00000000-0005-0000-0000-000002070000}"/>
    <cellStyle name="Normal 2 19 12 2 3 2" xfId="1794" xr:uid="{00000000-0005-0000-0000-000003070000}"/>
    <cellStyle name="Normal 2 19 12 2 3 2 2" xfId="1795" xr:uid="{00000000-0005-0000-0000-000004070000}"/>
    <cellStyle name="Normal 2 19 12 2 3 2 3" xfId="1796" xr:uid="{00000000-0005-0000-0000-000005070000}"/>
    <cellStyle name="Normal 2 19 12 2 3 3" xfId="1797" xr:uid="{00000000-0005-0000-0000-000006070000}"/>
    <cellStyle name="Normal 2 19 12 2 3 4" xfId="1798" xr:uid="{00000000-0005-0000-0000-000007070000}"/>
    <cellStyle name="Normal 2 19 12 2 4" xfId="1799" xr:uid="{00000000-0005-0000-0000-000008070000}"/>
    <cellStyle name="Normal 2 19 12 2 4 2" xfId="1800" xr:uid="{00000000-0005-0000-0000-000009070000}"/>
    <cellStyle name="Normal 2 19 12 2 4 3" xfId="1801" xr:uid="{00000000-0005-0000-0000-00000A070000}"/>
    <cellStyle name="Normal 2 19 12 2 5" xfId="1802" xr:uid="{00000000-0005-0000-0000-00000B070000}"/>
    <cellStyle name="Normal 2 19 12 2 6" xfId="1803" xr:uid="{00000000-0005-0000-0000-00000C070000}"/>
    <cellStyle name="Normal 2 19 12 3" xfId="1804" xr:uid="{00000000-0005-0000-0000-00000D070000}"/>
    <cellStyle name="Normal 2 19 12 3 2" xfId="1805" xr:uid="{00000000-0005-0000-0000-00000E070000}"/>
    <cellStyle name="Normal 2 19 12 3 2 2" xfId="1806" xr:uid="{00000000-0005-0000-0000-00000F070000}"/>
    <cellStyle name="Normal 2 19 12 3 2 2 2" xfId="1807" xr:uid="{00000000-0005-0000-0000-000010070000}"/>
    <cellStyle name="Normal 2 19 12 3 2 2 3" xfId="1808" xr:uid="{00000000-0005-0000-0000-000011070000}"/>
    <cellStyle name="Normal 2 19 12 3 2 3" xfId="1809" xr:uid="{00000000-0005-0000-0000-000012070000}"/>
    <cellStyle name="Normal 2 19 12 3 2 4" xfId="1810" xr:uid="{00000000-0005-0000-0000-000013070000}"/>
    <cellStyle name="Normal 2 19 12 3 3" xfId="1811" xr:uid="{00000000-0005-0000-0000-000014070000}"/>
    <cellStyle name="Normal 2 19 12 3 3 2" xfId="1812" xr:uid="{00000000-0005-0000-0000-000015070000}"/>
    <cellStyle name="Normal 2 19 12 3 3 2 2" xfId="1813" xr:uid="{00000000-0005-0000-0000-000016070000}"/>
    <cellStyle name="Normal 2 19 12 3 3 2 3" xfId="1814" xr:uid="{00000000-0005-0000-0000-000017070000}"/>
    <cellStyle name="Normal 2 19 12 3 3 3" xfId="1815" xr:uid="{00000000-0005-0000-0000-000018070000}"/>
    <cellStyle name="Normal 2 19 12 3 3 4" xfId="1816" xr:uid="{00000000-0005-0000-0000-000019070000}"/>
    <cellStyle name="Normal 2 19 12 3 4" xfId="1817" xr:uid="{00000000-0005-0000-0000-00001A070000}"/>
    <cellStyle name="Normal 2 19 12 3 4 2" xfId="1818" xr:uid="{00000000-0005-0000-0000-00001B070000}"/>
    <cellStyle name="Normal 2 19 12 3 4 3" xfId="1819" xr:uid="{00000000-0005-0000-0000-00001C070000}"/>
    <cellStyle name="Normal 2 19 12 3 5" xfId="1820" xr:uid="{00000000-0005-0000-0000-00001D070000}"/>
    <cellStyle name="Normal 2 19 12 3 6" xfId="1821" xr:uid="{00000000-0005-0000-0000-00001E070000}"/>
    <cellStyle name="Normal 2 19 12 4" xfId="1822" xr:uid="{00000000-0005-0000-0000-00001F070000}"/>
    <cellStyle name="Normal 2 19 12 4 2" xfId="1823" xr:uid="{00000000-0005-0000-0000-000020070000}"/>
    <cellStyle name="Normal 2 19 12 4 2 2" xfId="1824" xr:uid="{00000000-0005-0000-0000-000021070000}"/>
    <cellStyle name="Normal 2 19 12 4 2 3" xfId="1825" xr:uid="{00000000-0005-0000-0000-000022070000}"/>
    <cellStyle name="Normal 2 19 12 4 3" xfId="1826" xr:uid="{00000000-0005-0000-0000-000023070000}"/>
    <cellStyle name="Normal 2 19 12 4 4" xfId="1827" xr:uid="{00000000-0005-0000-0000-000024070000}"/>
    <cellStyle name="Normal 2 19 12 5" xfId="1828" xr:uid="{00000000-0005-0000-0000-000025070000}"/>
    <cellStyle name="Normal 2 19 12 5 2" xfId="1829" xr:uid="{00000000-0005-0000-0000-000026070000}"/>
    <cellStyle name="Normal 2 19 12 5 2 2" xfId="1830" xr:uid="{00000000-0005-0000-0000-000027070000}"/>
    <cellStyle name="Normal 2 19 12 5 2 3" xfId="1831" xr:uid="{00000000-0005-0000-0000-000028070000}"/>
    <cellStyle name="Normal 2 19 12 5 3" xfId="1832" xr:uid="{00000000-0005-0000-0000-000029070000}"/>
    <cellStyle name="Normal 2 19 12 5 4" xfId="1833" xr:uid="{00000000-0005-0000-0000-00002A070000}"/>
    <cellStyle name="Normal 2 19 12 6" xfId="1834" xr:uid="{00000000-0005-0000-0000-00002B070000}"/>
    <cellStyle name="Normal 2 19 12 6 2" xfId="1835" xr:uid="{00000000-0005-0000-0000-00002C070000}"/>
    <cellStyle name="Normal 2 19 12 6 3" xfId="1836" xr:uid="{00000000-0005-0000-0000-00002D070000}"/>
    <cellStyle name="Normal 2 19 12 7" xfId="1837" xr:uid="{00000000-0005-0000-0000-00002E070000}"/>
    <cellStyle name="Normal 2 19 12 8" xfId="1838" xr:uid="{00000000-0005-0000-0000-00002F070000}"/>
    <cellStyle name="Normal 2 19 13" xfId="1839" xr:uid="{00000000-0005-0000-0000-000030070000}"/>
    <cellStyle name="Normal 2 19 13 2" xfId="1840" xr:uid="{00000000-0005-0000-0000-000031070000}"/>
    <cellStyle name="Normal 2 19 13 2 2" xfId="1841" xr:uid="{00000000-0005-0000-0000-000032070000}"/>
    <cellStyle name="Normal 2 19 13 2 2 2" xfId="1842" xr:uid="{00000000-0005-0000-0000-000033070000}"/>
    <cellStyle name="Normal 2 19 13 2 2 2 2" xfId="1843" xr:uid="{00000000-0005-0000-0000-000034070000}"/>
    <cellStyle name="Normal 2 19 13 2 2 2 3" xfId="1844" xr:uid="{00000000-0005-0000-0000-000035070000}"/>
    <cellStyle name="Normal 2 19 13 2 2 3" xfId="1845" xr:uid="{00000000-0005-0000-0000-000036070000}"/>
    <cellStyle name="Normal 2 19 13 2 2 4" xfId="1846" xr:uid="{00000000-0005-0000-0000-000037070000}"/>
    <cellStyle name="Normal 2 19 13 2 3" xfId="1847" xr:uid="{00000000-0005-0000-0000-000038070000}"/>
    <cellStyle name="Normal 2 19 13 2 3 2" xfId="1848" xr:uid="{00000000-0005-0000-0000-000039070000}"/>
    <cellStyle name="Normal 2 19 13 2 3 2 2" xfId="1849" xr:uid="{00000000-0005-0000-0000-00003A070000}"/>
    <cellStyle name="Normal 2 19 13 2 3 2 3" xfId="1850" xr:uid="{00000000-0005-0000-0000-00003B070000}"/>
    <cellStyle name="Normal 2 19 13 2 3 3" xfId="1851" xr:uid="{00000000-0005-0000-0000-00003C070000}"/>
    <cellStyle name="Normal 2 19 13 2 3 4" xfId="1852" xr:uid="{00000000-0005-0000-0000-00003D070000}"/>
    <cellStyle name="Normal 2 19 13 2 4" xfId="1853" xr:uid="{00000000-0005-0000-0000-00003E070000}"/>
    <cellStyle name="Normal 2 19 13 2 4 2" xfId="1854" xr:uid="{00000000-0005-0000-0000-00003F070000}"/>
    <cellStyle name="Normal 2 19 13 2 4 3" xfId="1855" xr:uid="{00000000-0005-0000-0000-000040070000}"/>
    <cellStyle name="Normal 2 19 13 2 5" xfId="1856" xr:uid="{00000000-0005-0000-0000-000041070000}"/>
    <cellStyle name="Normal 2 19 13 2 6" xfId="1857" xr:uid="{00000000-0005-0000-0000-000042070000}"/>
    <cellStyle name="Normal 2 19 13 3" xfId="1858" xr:uid="{00000000-0005-0000-0000-000043070000}"/>
    <cellStyle name="Normal 2 19 13 3 2" xfId="1859" xr:uid="{00000000-0005-0000-0000-000044070000}"/>
    <cellStyle name="Normal 2 19 13 3 2 2" xfId="1860" xr:uid="{00000000-0005-0000-0000-000045070000}"/>
    <cellStyle name="Normal 2 19 13 3 2 2 2" xfId="1861" xr:uid="{00000000-0005-0000-0000-000046070000}"/>
    <cellStyle name="Normal 2 19 13 3 2 2 3" xfId="1862" xr:uid="{00000000-0005-0000-0000-000047070000}"/>
    <cellStyle name="Normal 2 19 13 3 2 3" xfId="1863" xr:uid="{00000000-0005-0000-0000-000048070000}"/>
    <cellStyle name="Normal 2 19 13 3 2 4" xfId="1864" xr:uid="{00000000-0005-0000-0000-000049070000}"/>
    <cellStyle name="Normal 2 19 13 3 3" xfId="1865" xr:uid="{00000000-0005-0000-0000-00004A070000}"/>
    <cellStyle name="Normal 2 19 13 3 3 2" xfId="1866" xr:uid="{00000000-0005-0000-0000-00004B070000}"/>
    <cellStyle name="Normal 2 19 13 3 3 2 2" xfId="1867" xr:uid="{00000000-0005-0000-0000-00004C070000}"/>
    <cellStyle name="Normal 2 19 13 3 3 2 3" xfId="1868" xr:uid="{00000000-0005-0000-0000-00004D070000}"/>
    <cellStyle name="Normal 2 19 13 3 3 3" xfId="1869" xr:uid="{00000000-0005-0000-0000-00004E070000}"/>
    <cellStyle name="Normal 2 19 13 3 3 4" xfId="1870" xr:uid="{00000000-0005-0000-0000-00004F070000}"/>
    <cellStyle name="Normal 2 19 13 3 4" xfId="1871" xr:uid="{00000000-0005-0000-0000-000050070000}"/>
    <cellStyle name="Normal 2 19 13 3 4 2" xfId="1872" xr:uid="{00000000-0005-0000-0000-000051070000}"/>
    <cellStyle name="Normal 2 19 13 3 4 3" xfId="1873" xr:uid="{00000000-0005-0000-0000-000052070000}"/>
    <cellStyle name="Normal 2 19 13 3 5" xfId="1874" xr:uid="{00000000-0005-0000-0000-000053070000}"/>
    <cellStyle name="Normal 2 19 13 3 6" xfId="1875" xr:uid="{00000000-0005-0000-0000-000054070000}"/>
    <cellStyle name="Normal 2 19 13 4" xfId="1876" xr:uid="{00000000-0005-0000-0000-000055070000}"/>
    <cellStyle name="Normal 2 19 13 4 2" xfId="1877" xr:uid="{00000000-0005-0000-0000-000056070000}"/>
    <cellStyle name="Normal 2 19 13 4 2 2" xfId="1878" xr:uid="{00000000-0005-0000-0000-000057070000}"/>
    <cellStyle name="Normal 2 19 13 4 2 3" xfId="1879" xr:uid="{00000000-0005-0000-0000-000058070000}"/>
    <cellStyle name="Normal 2 19 13 4 3" xfId="1880" xr:uid="{00000000-0005-0000-0000-000059070000}"/>
    <cellStyle name="Normal 2 19 13 4 4" xfId="1881" xr:uid="{00000000-0005-0000-0000-00005A070000}"/>
    <cellStyle name="Normal 2 19 13 5" xfId="1882" xr:uid="{00000000-0005-0000-0000-00005B070000}"/>
    <cellStyle name="Normal 2 19 13 5 2" xfId="1883" xr:uid="{00000000-0005-0000-0000-00005C070000}"/>
    <cellStyle name="Normal 2 19 13 5 2 2" xfId="1884" xr:uid="{00000000-0005-0000-0000-00005D070000}"/>
    <cellStyle name="Normal 2 19 13 5 2 3" xfId="1885" xr:uid="{00000000-0005-0000-0000-00005E070000}"/>
    <cellStyle name="Normal 2 19 13 5 3" xfId="1886" xr:uid="{00000000-0005-0000-0000-00005F070000}"/>
    <cellStyle name="Normal 2 19 13 5 4" xfId="1887" xr:uid="{00000000-0005-0000-0000-000060070000}"/>
    <cellStyle name="Normal 2 19 13 6" xfId="1888" xr:uid="{00000000-0005-0000-0000-000061070000}"/>
    <cellStyle name="Normal 2 19 13 6 2" xfId="1889" xr:uid="{00000000-0005-0000-0000-000062070000}"/>
    <cellStyle name="Normal 2 19 13 6 3" xfId="1890" xr:uid="{00000000-0005-0000-0000-000063070000}"/>
    <cellStyle name="Normal 2 19 13 7" xfId="1891" xr:uid="{00000000-0005-0000-0000-000064070000}"/>
    <cellStyle name="Normal 2 19 13 8" xfId="1892" xr:uid="{00000000-0005-0000-0000-000065070000}"/>
    <cellStyle name="Normal 2 19 14" xfId="1893" xr:uid="{00000000-0005-0000-0000-000066070000}"/>
    <cellStyle name="Normal 2 19 14 2" xfId="1894" xr:uid="{00000000-0005-0000-0000-000067070000}"/>
    <cellStyle name="Normal 2 19 14 2 2" xfId="1895" xr:uid="{00000000-0005-0000-0000-000068070000}"/>
    <cellStyle name="Normal 2 19 14 2 2 2" xfId="1896" xr:uid="{00000000-0005-0000-0000-000069070000}"/>
    <cellStyle name="Normal 2 19 14 2 2 2 2" xfId="1897" xr:uid="{00000000-0005-0000-0000-00006A070000}"/>
    <cellStyle name="Normal 2 19 14 2 2 2 3" xfId="1898" xr:uid="{00000000-0005-0000-0000-00006B070000}"/>
    <cellStyle name="Normal 2 19 14 2 2 3" xfId="1899" xr:uid="{00000000-0005-0000-0000-00006C070000}"/>
    <cellStyle name="Normal 2 19 14 2 2 4" xfId="1900" xr:uid="{00000000-0005-0000-0000-00006D070000}"/>
    <cellStyle name="Normal 2 19 14 2 3" xfId="1901" xr:uid="{00000000-0005-0000-0000-00006E070000}"/>
    <cellStyle name="Normal 2 19 14 2 3 2" xfId="1902" xr:uid="{00000000-0005-0000-0000-00006F070000}"/>
    <cellStyle name="Normal 2 19 14 2 3 2 2" xfId="1903" xr:uid="{00000000-0005-0000-0000-000070070000}"/>
    <cellStyle name="Normal 2 19 14 2 3 2 3" xfId="1904" xr:uid="{00000000-0005-0000-0000-000071070000}"/>
    <cellStyle name="Normal 2 19 14 2 3 3" xfId="1905" xr:uid="{00000000-0005-0000-0000-000072070000}"/>
    <cellStyle name="Normal 2 19 14 2 3 4" xfId="1906" xr:uid="{00000000-0005-0000-0000-000073070000}"/>
    <cellStyle name="Normal 2 19 14 2 4" xfId="1907" xr:uid="{00000000-0005-0000-0000-000074070000}"/>
    <cellStyle name="Normal 2 19 14 2 4 2" xfId="1908" xr:uid="{00000000-0005-0000-0000-000075070000}"/>
    <cellStyle name="Normal 2 19 14 2 4 3" xfId="1909" xr:uid="{00000000-0005-0000-0000-000076070000}"/>
    <cellStyle name="Normal 2 19 14 2 5" xfId="1910" xr:uid="{00000000-0005-0000-0000-000077070000}"/>
    <cellStyle name="Normal 2 19 14 2 6" xfId="1911" xr:uid="{00000000-0005-0000-0000-000078070000}"/>
    <cellStyle name="Normal 2 19 14 3" xfId="1912" xr:uid="{00000000-0005-0000-0000-000079070000}"/>
    <cellStyle name="Normal 2 19 14 3 2" xfId="1913" xr:uid="{00000000-0005-0000-0000-00007A070000}"/>
    <cellStyle name="Normal 2 19 14 3 2 2" xfId="1914" xr:uid="{00000000-0005-0000-0000-00007B070000}"/>
    <cellStyle name="Normal 2 19 14 3 2 2 2" xfId="1915" xr:uid="{00000000-0005-0000-0000-00007C070000}"/>
    <cellStyle name="Normal 2 19 14 3 2 2 3" xfId="1916" xr:uid="{00000000-0005-0000-0000-00007D070000}"/>
    <cellStyle name="Normal 2 19 14 3 2 3" xfId="1917" xr:uid="{00000000-0005-0000-0000-00007E070000}"/>
    <cellStyle name="Normal 2 19 14 3 2 4" xfId="1918" xr:uid="{00000000-0005-0000-0000-00007F070000}"/>
    <cellStyle name="Normal 2 19 14 3 3" xfId="1919" xr:uid="{00000000-0005-0000-0000-000080070000}"/>
    <cellStyle name="Normal 2 19 14 3 3 2" xfId="1920" xr:uid="{00000000-0005-0000-0000-000081070000}"/>
    <cellStyle name="Normal 2 19 14 3 3 2 2" xfId="1921" xr:uid="{00000000-0005-0000-0000-000082070000}"/>
    <cellStyle name="Normal 2 19 14 3 3 2 3" xfId="1922" xr:uid="{00000000-0005-0000-0000-000083070000}"/>
    <cellStyle name="Normal 2 19 14 3 3 3" xfId="1923" xr:uid="{00000000-0005-0000-0000-000084070000}"/>
    <cellStyle name="Normal 2 19 14 3 3 4" xfId="1924" xr:uid="{00000000-0005-0000-0000-000085070000}"/>
    <cellStyle name="Normal 2 19 14 3 4" xfId="1925" xr:uid="{00000000-0005-0000-0000-000086070000}"/>
    <cellStyle name="Normal 2 19 14 3 4 2" xfId="1926" xr:uid="{00000000-0005-0000-0000-000087070000}"/>
    <cellStyle name="Normal 2 19 14 3 4 3" xfId="1927" xr:uid="{00000000-0005-0000-0000-000088070000}"/>
    <cellStyle name="Normal 2 19 14 3 5" xfId="1928" xr:uid="{00000000-0005-0000-0000-000089070000}"/>
    <cellStyle name="Normal 2 19 14 3 6" xfId="1929" xr:uid="{00000000-0005-0000-0000-00008A070000}"/>
    <cellStyle name="Normal 2 19 14 4" xfId="1930" xr:uid="{00000000-0005-0000-0000-00008B070000}"/>
    <cellStyle name="Normal 2 19 14 4 2" xfId="1931" xr:uid="{00000000-0005-0000-0000-00008C070000}"/>
    <cellStyle name="Normal 2 19 14 4 2 2" xfId="1932" xr:uid="{00000000-0005-0000-0000-00008D070000}"/>
    <cellStyle name="Normal 2 19 14 4 2 3" xfId="1933" xr:uid="{00000000-0005-0000-0000-00008E070000}"/>
    <cellStyle name="Normal 2 19 14 4 3" xfId="1934" xr:uid="{00000000-0005-0000-0000-00008F070000}"/>
    <cellStyle name="Normal 2 19 14 4 4" xfId="1935" xr:uid="{00000000-0005-0000-0000-000090070000}"/>
    <cellStyle name="Normal 2 19 14 5" xfId="1936" xr:uid="{00000000-0005-0000-0000-000091070000}"/>
    <cellStyle name="Normal 2 19 14 5 2" xfId="1937" xr:uid="{00000000-0005-0000-0000-000092070000}"/>
    <cellStyle name="Normal 2 19 14 5 2 2" xfId="1938" xr:uid="{00000000-0005-0000-0000-000093070000}"/>
    <cellStyle name="Normal 2 19 14 5 2 3" xfId="1939" xr:uid="{00000000-0005-0000-0000-000094070000}"/>
    <cellStyle name="Normal 2 19 14 5 3" xfId="1940" xr:uid="{00000000-0005-0000-0000-000095070000}"/>
    <cellStyle name="Normal 2 19 14 5 4" xfId="1941" xr:uid="{00000000-0005-0000-0000-000096070000}"/>
    <cellStyle name="Normal 2 19 14 6" xfId="1942" xr:uid="{00000000-0005-0000-0000-000097070000}"/>
    <cellStyle name="Normal 2 19 14 6 2" xfId="1943" xr:uid="{00000000-0005-0000-0000-000098070000}"/>
    <cellStyle name="Normal 2 19 14 6 3" xfId="1944" xr:uid="{00000000-0005-0000-0000-000099070000}"/>
    <cellStyle name="Normal 2 19 14 7" xfId="1945" xr:uid="{00000000-0005-0000-0000-00009A070000}"/>
    <cellStyle name="Normal 2 19 14 8" xfId="1946" xr:uid="{00000000-0005-0000-0000-00009B070000}"/>
    <cellStyle name="Normal 2 19 15" xfId="1947" xr:uid="{00000000-0005-0000-0000-00009C070000}"/>
    <cellStyle name="Normal 2 19 15 2" xfId="1948" xr:uid="{00000000-0005-0000-0000-00009D070000}"/>
    <cellStyle name="Normal 2 19 15 2 2" xfId="1949" xr:uid="{00000000-0005-0000-0000-00009E070000}"/>
    <cellStyle name="Normal 2 19 15 2 2 2" xfId="1950" xr:uid="{00000000-0005-0000-0000-00009F070000}"/>
    <cellStyle name="Normal 2 19 15 2 2 2 2" xfId="1951" xr:uid="{00000000-0005-0000-0000-0000A0070000}"/>
    <cellStyle name="Normal 2 19 15 2 2 2 3" xfId="1952" xr:uid="{00000000-0005-0000-0000-0000A1070000}"/>
    <cellStyle name="Normal 2 19 15 2 2 3" xfId="1953" xr:uid="{00000000-0005-0000-0000-0000A2070000}"/>
    <cellStyle name="Normal 2 19 15 2 2 4" xfId="1954" xr:uid="{00000000-0005-0000-0000-0000A3070000}"/>
    <cellStyle name="Normal 2 19 15 2 3" xfId="1955" xr:uid="{00000000-0005-0000-0000-0000A4070000}"/>
    <cellStyle name="Normal 2 19 15 2 3 2" xfId="1956" xr:uid="{00000000-0005-0000-0000-0000A5070000}"/>
    <cellStyle name="Normal 2 19 15 2 3 2 2" xfId="1957" xr:uid="{00000000-0005-0000-0000-0000A6070000}"/>
    <cellStyle name="Normal 2 19 15 2 3 2 3" xfId="1958" xr:uid="{00000000-0005-0000-0000-0000A7070000}"/>
    <cellStyle name="Normal 2 19 15 2 3 3" xfId="1959" xr:uid="{00000000-0005-0000-0000-0000A8070000}"/>
    <cellStyle name="Normal 2 19 15 2 3 4" xfId="1960" xr:uid="{00000000-0005-0000-0000-0000A9070000}"/>
    <cellStyle name="Normal 2 19 15 2 4" xfId="1961" xr:uid="{00000000-0005-0000-0000-0000AA070000}"/>
    <cellStyle name="Normal 2 19 15 2 4 2" xfId="1962" xr:uid="{00000000-0005-0000-0000-0000AB070000}"/>
    <cellStyle name="Normal 2 19 15 2 4 3" xfId="1963" xr:uid="{00000000-0005-0000-0000-0000AC070000}"/>
    <cellStyle name="Normal 2 19 15 2 5" xfId="1964" xr:uid="{00000000-0005-0000-0000-0000AD070000}"/>
    <cellStyle name="Normal 2 19 15 2 6" xfId="1965" xr:uid="{00000000-0005-0000-0000-0000AE070000}"/>
    <cellStyle name="Normal 2 19 15 3" xfId="1966" xr:uid="{00000000-0005-0000-0000-0000AF070000}"/>
    <cellStyle name="Normal 2 19 15 3 2" xfId="1967" xr:uid="{00000000-0005-0000-0000-0000B0070000}"/>
    <cellStyle name="Normal 2 19 15 3 2 2" xfId="1968" xr:uid="{00000000-0005-0000-0000-0000B1070000}"/>
    <cellStyle name="Normal 2 19 15 3 2 2 2" xfId="1969" xr:uid="{00000000-0005-0000-0000-0000B2070000}"/>
    <cellStyle name="Normal 2 19 15 3 2 2 3" xfId="1970" xr:uid="{00000000-0005-0000-0000-0000B3070000}"/>
    <cellStyle name="Normal 2 19 15 3 2 3" xfId="1971" xr:uid="{00000000-0005-0000-0000-0000B4070000}"/>
    <cellStyle name="Normal 2 19 15 3 2 4" xfId="1972" xr:uid="{00000000-0005-0000-0000-0000B5070000}"/>
    <cellStyle name="Normal 2 19 15 3 3" xfId="1973" xr:uid="{00000000-0005-0000-0000-0000B6070000}"/>
    <cellStyle name="Normal 2 19 15 3 3 2" xfId="1974" xr:uid="{00000000-0005-0000-0000-0000B7070000}"/>
    <cellStyle name="Normal 2 19 15 3 3 2 2" xfId="1975" xr:uid="{00000000-0005-0000-0000-0000B8070000}"/>
    <cellStyle name="Normal 2 19 15 3 3 2 3" xfId="1976" xr:uid="{00000000-0005-0000-0000-0000B9070000}"/>
    <cellStyle name="Normal 2 19 15 3 3 3" xfId="1977" xr:uid="{00000000-0005-0000-0000-0000BA070000}"/>
    <cellStyle name="Normal 2 19 15 3 3 4" xfId="1978" xr:uid="{00000000-0005-0000-0000-0000BB070000}"/>
    <cellStyle name="Normal 2 19 15 3 4" xfId="1979" xr:uid="{00000000-0005-0000-0000-0000BC070000}"/>
    <cellStyle name="Normal 2 19 15 3 4 2" xfId="1980" xr:uid="{00000000-0005-0000-0000-0000BD070000}"/>
    <cellStyle name="Normal 2 19 15 3 4 3" xfId="1981" xr:uid="{00000000-0005-0000-0000-0000BE070000}"/>
    <cellStyle name="Normal 2 19 15 3 5" xfId="1982" xr:uid="{00000000-0005-0000-0000-0000BF070000}"/>
    <cellStyle name="Normal 2 19 15 3 6" xfId="1983" xr:uid="{00000000-0005-0000-0000-0000C0070000}"/>
    <cellStyle name="Normal 2 19 15 4" xfId="1984" xr:uid="{00000000-0005-0000-0000-0000C1070000}"/>
    <cellStyle name="Normal 2 19 15 4 2" xfId="1985" xr:uid="{00000000-0005-0000-0000-0000C2070000}"/>
    <cellStyle name="Normal 2 19 15 4 2 2" xfId="1986" xr:uid="{00000000-0005-0000-0000-0000C3070000}"/>
    <cellStyle name="Normal 2 19 15 4 2 3" xfId="1987" xr:uid="{00000000-0005-0000-0000-0000C4070000}"/>
    <cellStyle name="Normal 2 19 15 4 3" xfId="1988" xr:uid="{00000000-0005-0000-0000-0000C5070000}"/>
    <cellStyle name="Normal 2 19 15 4 4" xfId="1989" xr:uid="{00000000-0005-0000-0000-0000C6070000}"/>
    <cellStyle name="Normal 2 19 15 5" xfId="1990" xr:uid="{00000000-0005-0000-0000-0000C7070000}"/>
    <cellStyle name="Normal 2 19 15 5 2" xfId="1991" xr:uid="{00000000-0005-0000-0000-0000C8070000}"/>
    <cellStyle name="Normal 2 19 15 5 2 2" xfId="1992" xr:uid="{00000000-0005-0000-0000-0000C9070000}"/>
    <cellStyle name="Normal 2 19 15 5 2 3" xfId="1993" xr:uid="{00000000-0005-0000-0000-0000CA070000}"/>
    <cellStyle name="Normal 2 19 15 5 3" xfId="1994" xr:uid="{00000000-0005-0000-0000-0000CB070000}"/>
    <cellStyle name="Normal 2 19 15 5 4" xfId="1995" xr:uid="{00000000-0005-0000-0000-0000CC070000}"/>
    <cellStyle name="Normal 2 19 15 6" xfId="1996" xr:uid="{00000000-0005-0000-0000-0000CD070000}"/>
    <cellStyle name="Normal 2 19 15 6 2" xfId="1997" xr:uid="{00000000-0005-0000-0000-0000CE070000}"/>
    <cellStyle name="Normal 2 19 15 6 3" xfId="1998" xr:uid="{00000000-0005-0000-0000-0000CF070000}"/>
    <cellStyle name="Normal 2 19 15 7" xfId="1999" xr:uid="{00000000-0005-0000-0000-0000D0070000}"/>
    <cellStyle name="Normal 2 19 15 8" xfId="2000" xr:uid="{00000000-0005-0000-0000-0000D1070000}"/>
    <cellStyle name="Normal 2 19 16" xfId="2001" xr:uid="{00000000-0005-0000-0000-0000D2070000}"/>
    <cellStyle name="Normal 2 19 16 2" xfId="2002" xr:uid="{00000000-0005-0000-0000-0000D3070000}"/>
    <cellStyle name="Normal 2 19 16 2 2" xfId="2003" xr:uid="{00000000-0005-0000-0000-0000D4070000}"/>
    <cellStyle name="Normal 2 19 16 2 2 2" xfId="2004" xr:uid="{00000000-0005-0000-0000-0000D5070000}"/>
    <cellStyle name="Normal 2 19 16 2 2 3" xfId="2005" xr:uid="{00000000-0005-0000-0000-0000D6070000}"/>
    <cellStyle name="Normal 2 19 16 2 3" xfId="2006" xr:uid="{00000000-0005-0000-0000-0000D7070000}"/>
    <cellStyle name="Normal 2 19 16 2 4" xfId="2007" xr:uid="{00000000-0005-0000-0000-0000D8070000}"/>
    <cellStyle name="Normal 2 19 16 3" xfId="2008" xr:uid="{00000000-0005-0000-0000-0000D9070000}"/>
    <cellStyle name="Normal 2 19 16 3 2" xfId="2009" xr:uid="{00000000-0005-0000-0000-0000DA070000}"/>
    <cellStyle name="Normal 2 19 16 3 2 2" xfId="2010" xr:uid="{00000000-0005-0000-0000-0000DB070000}"/>
    <cellStyle name="Normal 2 19 16 3 2 3" xfId="2011" xr:uid="{00000000-0005-0000-0000-0000DC070000}"/>
    <cellStyle name="Normal 2 19 16 3 3" xfId="2012" xr:uid="{00000000-0005-0000-0000-0000DD070000}"/>
    <cellStyle name="Normal 2 19 16 3 4" xfId="2013" xr:uid="{00000000-0005-0000-0000-0000DE070000}"/>
    <cellStyle name="Normal 2 19 16 4" xfId="2014" xr:uid="{00000000-0005-0000-0000-0000DF070000}"/>
    <cellStyle name="Normal 2 19 16 4 2" xfId="2015" xr:uid="{00000000-0005-0000-0000-0000E0070000}"/>
    <cellStyle name="Normal 2 19 16 4 3" xfId="2016" xr:uid="{00000000-0005-0000-0000-0000E1070000}"/>
    <cellStyle name="Normal 2 19 16 5" xfId="2017" xr:uid="{00000000-0005-0000-0000-0000E2070000}"/>
    <cellStyle name="Normal 2 19 16 6" xfId="2018" xr:uid="{00000000-0005-0000-0000-0000E3070000}"/>
    <cellStyle name="Normal 2 19 17" xfId="2019" xr:uid="{00000000-0005-0000-0000-0000E4070000}"/>
    <cellStyle name="Normal 2 19 17 2" xfId="2020" xr:uid="{00000000-0005-0000-0000-0000E5070000}"/>
    <cellStyle name="Normal 2 19 17 2 2" xfId="2021" xr:uid="{00000000-0005-0000-0000-0000E6070000}"/>
    <cellStyle name="Normal 2 19 17 2 2 2" xfId="2022" xr:uid="{00000000-0005-0000-0000-0000E7070000}"/>
    <cellStyle name="Normal 2 19 17 2 2 3" xfId="2023" xr:uid="{00000000-0005-0000-0000-0000E8070000}"/>
    <cellStyle name="Normal 2 19 17 2 3" xfId="2024" xr:uid="{00000000-0005-0000-0000-0000E9070000}"/>
    <cellStyle name="Normal 2 19 17 2 4" xfId="2025" xr:uid="{00000000-0005-0000-0000-0000EA070000}"/>
    <cellStyle name="Normal 2 19 17 3" xfId="2026" xr:uid="{00000000-0005-0000-0000-0000EB070000}"/>
    <cellStyle name="Normal 2 19 17 3 2" xfId="2027" xr:uid="{00000000-0005-0000-0000-0000EC070000}"/>
    <cellStyle name="Normal 2 19 17 3 2 2" xfId="2028" xr:uid="{00000000-0005-0000-0000-0000ED070000}"/>
    <cellStyle name="Normal 2 19 17 3 2 3" xfId="2029" xr:uid="{00000000-0005-0000-0000-0000EE070000}"/>
    <cellStyle name="Normal 2 19 17 3 3" xfId="2030" xr:uid="{00000000-0005-0000-0000-0000EF070000}"/>
    <cellStyle name="Normal 2 19 17 3 4" xfId="2031" xr:uid="{00000000-0005-0000-0000-0000F0070000}"/>
    <cellStyle name="Normal 2 19 17 4" xfId="2032" xr:uid="{00000000-0005-0000-0000-0000F1070000}"/>
    <cellStyle name="Normal 2 19 17 4 2" xfId="2033" xr:uid="{00000000-0005-0000-0000-0000F2070000}"/>
    <cellStyle name="Normal 2 19 17 4 3" xfId="2034" xr:uid="{00000000-0005-0000-0000-0000F3070000}"/>
    <cellStyle name="Normal 2 19 17 5" xfId="2035" xr:uid="{00000000-0005-0000-0000-0000F4070000}"/>
    <cellStyle name="Normal 2 19 17 6" xfId="2036" xr:uid="{00000000-0005-0000-0000-0000F5070000}"/>
    <cellStyle name="Normal 2 19 18" xfId="2037" xr:uid="{00000000-0005-0000-0000-0000F6070000}"/>
    <cellStyle name="Normal 2 19 18 2" xfId="2038" xr:uid="{00000000-0005-0000-0000-0000F7070000}"/>
    <cellStyle name="Normal 2 19 18 2 2" xfId="2039" xr:uid="{00000000-0005-0000-0000-0000F8070000}"/>
    <cellStyle name="Normal 2 19 18 2 2 2" xfId="2040" xr:uid="{00000000-0005-0000-0000-0000F9070000}"/>
    <cellStyle name="Normal 2 19 18 2 2 3" xfId="2041" xr:uid="{00000000-0005-0000-0000-0000FA070000}"/>
    <cellStyle name="Normal 2 19 18 2 3" xfId="2042" xr:uid="{00000000-0005-0000-0000-0000FB070000}"/>
    <cellStyle name="Normal 2 19 18 2 4" xfId="2043" xr:uid="{00000000-0005-0000-0000-0000FC070000}"/>
    <cellStyle name="Normal 2 19 18 3" xfId="2044" xr:uid="{00000000-0005-0000-0000-0000FD070000}"/>
    <cellStyle name="Normal 2 19 18 3 2" xfId="2045" xr:uid="{00000000-0005-0000-0000-0000FE070000}"/>
    <cellStyle name="Normal 2 19 18 3 2 2" xfId="2046" xr:uid="{00000000-0005-0000-0000-0000FF070000}"/>
    <cellStyle name="Normal 2 19 18 3 2 3" xfId="2047" xr:uid="{00000000-0005-0000-0000-000000080000}"/>
    <cellStyle name="Normal 2 19 18 3 3" xfId="2048" xr:uid="{00000000-0005-0000-0000-000001080000}"/>
    <cellStyle name="Normal 2 19 18 3 4" xfId="2049" xr:uid="{00000000-0005-0000-0000-000002080000}"/>
    <cellStyle name="Normal 2 19 18 4" xfId="2050" xr:uid="{00000000-0005-0000-0000-000003080000}"/>
    <cellStyle name="Normal 2 19 18 4 2" xfId="2051" xr:uid="{00000000-0005-0000-0000-000004080000}"/>
    <cellStyle name="Normal 2 19 18 4 3" xfId="2052" xr:uid="{00000000-0005-0000-0000-000005080000}"/>
    <cellStyle name="Normal 2 19 18 5" xfId="2053" xr:uid="{00000000-0005-0000-0000-000006080000}"/>
    <cellStyle name="Normal 2 19 18 6" xfId="2054" xr:uid="{00000000-0005-0000-0000-000007080000}"/>
    <cellStyle name="Normal 2 19 19" xfId="2055" xr:uid="{00000000-0005-0000-0000-000008080000}"/>
    <cellStyle name="Normal 2 19 19 2" xfId="2056" xr:uid="{00000000-0005-0000-0000-000009080000}"/>
    <cellStyle name="Normal 2 19 19 2 2" xfId="2057" xr:uid="{00000000-0005-0000-0000-00000A080000}"/>
    <cellStyle name="Normal 2 19 19 2 2 2" xfId="2058" xr:uid="{00000000-0005-0000-0000-00000B080000}"/>
    <cellStyle name="Normal 2 19 19 2 2 3" xfId="2059" xr:uid="{00000000-0005-0000-0000-00000C080000}"/>
    <cellStyle name="Normal 2 19 19 2 3" xfId="2060" xr:uid="{00000000-0005-0000-0000-00000D080000}"/>
    <cellStyle name="Normal 2 19 19 2 4" xfId="2061" xr:uid="{00000000-0005-0000-0000-00000E080000}"/>
    <cellStyle name="Normal 2 19 19 3" xfId="2062" xr:uid="{00000000-0005-0000-0000-00000F080000}"/>
    <cellStyle name="Normal 2 19 19 3 2" xfId="2063" xr:uid="{00000000-0005-0000-0000-000010080000}"/>
    <cellStyle name="Normal 2 19 19 3 2 2" xfId="2064" xr:uid="{00000000-0005-0000-0000-000011080000}"/>
    <cellStyle name="Normal 2 19 19 3 2 3" xfId="2065" xr:uid="{00000000-0005-0000-0000-000012080000}"/>
    <cellStyle name="Normal 2 19 19 3 3" xfId="2066" xr:uid="{00000000-0005-0000-0000-000013080000}"/>
    <cellStyle name="Normal 2 19 19 3 4" xfId="2067" xr:uid="{00000000-0005-0000-0000-000014080000}"/>
    <cellStyle name="Normal 2 19 19 4" xfId="2068" xr:uid="{00000000-0005-0000-0000-000015080000}"/>
    <cellStyle name="Normal 2 19 19 4 2" xfId="2069" xr:uid="{00000000-0005-0000-0000-000016080000}"/>
    <cellStyle name="Normal 2 19 19 4 3" xfId="2070" xr:uid="{00000000-0005-0000-0000-000017080000}"/>
    <cellStyle name="Normal 2 19 19 5" xfId="2071" xr:uid="{00000000-0005-0000-0000-000018080000}"/>
    <cellStyle name="Normal 2 19 19 6" xfId="2072" xr:uid="{00000000-0005-0000-0000-000019080000}"/>
    <cellStyle name="Normal 2 19 2" xfId="2073" xr:uid="{00000000-0005-0000-0000-00001A080000}"/>
    <cellStyle name="Normal 2 19 2 10" xfId="2074" xr:uid="{00000000-0005-0000-0000-00001B080000}"/>
    <cellStyle name="Normal 2 19 2 10 2" xfId="2075" xr:uid="{00000000-0005-0000-0000-00001C080000}"/>
    <cellStyle name="Normal 2 19 2 10 2 2" xfId="2076" xr:uid="{00000000-0005-0000-0000-00001D080000}"/>
    <cellStyle name="Normal 2 19 2 10 2 3" xfId="2077" xr:uid="{00000000-0005-0000-0000-00001E080000}"/>
    <cellStyle name="Normal 2 19 2 10 3" xfId="2078" xr:uid="{00000000-0005-0000-0000-00001F080000}"/>
    <cellStyle name="Normal 2 19 2 10 4" xfId="2079" xr:uid="{00000000-0005-0000-0000-000020080000}"/>
    <cellStyle name="Normal 2 19 2 11" xfId="2080" xr:uid="{00000000-0005-0000-0000-000021080000}"/>
    <cellStyle name="Normal 2 19 2 11 2" xfId="2081" xr:uid="{00000000-0005-0000-0000-000022080000}"/>
    <cellStyle name="Normal 2 19 2 11 2 2" xfId="2082" xr:uid="{00000000-0005-0000-0000-000023080000}"/>
    <cellStyle name="Normal 2 19 2 11 2 3" xfId="2083" xr:uid="{00000000-0005-0000-0000-000024080000}"/>
    <cellStyle name="Normal 2 19 2 11 3" xfId="2084" xr:uid="{00000000-0005-0000-0000-000025080000}"/>
    <cellStyle name="Normal 2 19 2 11 4" xfId="2085" xr:uid="{00000000-0005-0000-0000-000026080000}"/>
    <cellStyle name="Normal 2 19 2 12" xfId="2086" xr:uid="{00000000-0005-0000-0000-000027080000}"/>
    <cellStyle name="Normal 2 19 2 12 2" xfId="2087" xr:uid="{00000000-0005-0000-0000-000028080000}"/>
    <cellStyle name="Normal 2 19 2 12 3" xfId="2088" xr:uid="{00000000-0005-0000-0000-000029080000}"/>
    <cellStyle name="Normal 2 19 2 13" xfId="2089" xr:uid="{00000000-0005-0000-0000-00002A080000}"/>
    <cellStyle name="Normal 2 19 2 14" xfId="2090" xr:uid="{00000000-0005-0000-0000-00002B080000}"/>
    <cellStyle name="Normal 2 19 2 2" xfId="2091" xr:uid="{00000000-0005-0000-0000-00002C080000}"/>
    <cellStyle name="Normal 2 19 2 2 2" xfId="2092" xr:uid="{00000000-0005-0000-0000-00002D080000}"/>
    <cellStyle name="Normal 2 19 2 2 2 2" xfId="2093" xr:uid="{00000000-0005-0000-0000-00002E080000}"/>
    <cellStyle name="Normal 2 19 2 2 2 2 2" xfId="2094" xr:uid="{00000000-0005-0000-0000-00002F080000}"/>
    <cellStyle name="Normal 2 19 2 2 2 2 3" xfId="2095" xr:uid="{00000000-0005-0000-0000-000030080000}"/>
    <cellStyle name="Normal 2 19 2 2 2 3" xfId="2096" xr:uid="{00000000-0005-0000-0000-000031080000}"/>
    <cellStyle name="Normal 2 19 2 2 2 4" xfId="2097" xr:uid="{00000000-0005-0000-0000-000032080000}"/>
    <cellStyle name="Normal 2 19 2 2 3" xfId="2098" xr:uid="{00000000-0005-0000-0000-000033080000}"/>
    <cellStyle name="Normal 2 19 2 2 3 2" xfId="2099" xr:uid="{00000000-0005-0000-0000-000034080000}"/>
    <cellStyle name="Normal 2 19 2 2 3 2 2" xfId="2100" xr:uid="{00000000-0005-0000-0000-000035080000}"/>
    <cellStyle name="Normal 2 19 2 2 3 2 3" xfId="2101" xr:uid="{00000000-0005-0000-0000-000036080000}"/>
    <cellStyle name="Normal 2 19 2 2 3 3" xfId="2102" xr:uid="{00000000-0005-0000-0000-000037080000}"/>
    <cellStyle name="Normal 2 19 2 2 3 4" xfId="2103" xr:uid="{00000000-0005-0000-0000-000038080000}"/>
    <cellStyle name="Normal 2 19 2 2 4" xfId="2104" xr:uid="{00000000-0005-0000-0000-000039080000}"/>
    <cellStyle name="Normal 2 19 2 2 4 2" xfId="2105" xr:uid="{00000000-0005-0000-0000-00003A080000}"/>
    <cellStyle name="Normal 2 19 2 2 4 3" xfId="2106" xr:uid="{00000000-0005-0000-0000-00003B080000}"/>
    <cellStyle name="Normal 2 19 2 2 5" xfId="2107" xr:uid="{00000000-0005-0000-0000-00003C080000}"/>
    <cellStyle name="Normal 2 19 2 2 6" xfId="2108" xr:uid="{00000000-0005-0000-0000-00003D080000}"/>
    <cellStyle name="Normal 2 19 2 3" xfId="2109" xr:uid="{00000000-0005-0000-0000-00003E080000}"/>
    <cellStyle name="Normal 2 19 2 3 2" xfId="2110" xr:uid="{00000000-0005-0000-0000-00003F080000}"/>
    <cellStyle name="Normal 2 19 2 3 2 2" xfId="2111" xr:uid="{00000000-0005-0000-0000-000040080000}"/>
    <cellStyle name="Normal 2 19 2 3 2 2 2" xfId="2112" xr:uid="{00000000-0005-0000-0000-000041080000}"/>
    <cellStyle name="Normal 2 19 2 3 2 2 3" xfId="2113" xr:uid="{00000000-0005-0000-0000-000042080000}"/>
    <cellStyle name="Normal 2 19 2 3 2 3" xfId="2114" xr:uid="{00000000-0005-0000-0000-000043080000}"/>
    <cellStyle name="Normal 2 19 2 3 2 4" xfId="2115" xr:uid="{00000000-0005-0000-0000-000044080000}"/>
    <cellStyle name="Normal 2 19 2 3 3" xfId="2116" xr:uid="{00000000-0005-0000-0000-000045080000}"/>
    <cellStyle name="Normal 2 19 2 3 3 2" xfId="2117" xr:uid="{00000000-0005-0000-0000-000046080000}"/>
    <cellStyle name="Normal 2 19 2 3 3 2 2" xfId="2118" xr:uid="{00000000-0005-0000-0000-000047080000}"/>
    <cellStyle name="Normal 2 19 2 3 3 2 3" xfId="2119" xr:uid="{00000000-0005-0000-0000-000048080000}"/>
    <cellStyle name="Normal 2 19 2 3 3 3" xfId="2120" xr:uid="{00000000-0005-0000-0000-000049080000}"/>
    <cellStyle name="Normal 2 19 2 3 3 4" xfId="2121" xr:uid="{00000000-0005-0000-0000-00004A080000}"/>
    <cellStyle name="Normal 2 19 2 3 4" xfId="2122" xr:uid="{00000000-0005-0000-0000-00004B080000}"/>
    <cellStyle name="Normal 2 19 2 3 4 2" xfId="2123" xr:uid="{00000000-0005-0000-0000-00004C080000}"/>
    <cellStyle name="Normal 2 19 2 3 4 3" xfId="2124" xr:uid="{00000000-0005-0000-0000-00004D080000}"/>
    <cellStyle name="Normal 2 19 2 3 5" xfId="2125" xr:uid="{00000000-0005-0000-0000-00004E080000}"/>
    <cellStyle name="Normal 2 19 2 3 6" xfId="2126" xr:uid="{00000000-0005-0000-0000-00004F080000}"/>
    <cellStyle name="Normal 2 19 2 4" xfId="2127" xr:uid="{00000000-0005-0000-0000-000050080000}"/>
    <cellStyle name="Normal 2 19 2 4 2" xfId="2128" xr:uid="{00000000-0005-0000-0000-000051080000}"/>
    <cellStyle name="Normal 2 19 2 4 2 2" xfId="2129" xr:uid="{00000000-0005-0000-0000-000052080000}"/>
    <cellStyle name="Normal 2 19 2 4 2 2 2" xfId="2130" xr:uid="{00000000-0005-0000-0000-000053080000}"/>
    <cellStyle name="Normal 2 19 2 4 2 2 3" xfId="2131" xr:uid="{00000000-0005-0000-0000-000054080000}"/>
    <cellStyle name="Normal 2 19 2 4 2 3" xfId="2132" xr:uid="{00000000-0005-0000-0000-000055080000}"/>
    <cellStyle name="Normal 2 19 2 4 2 4" xfId="2133" xr:uid="{00000000-0005-0000-0000-000056080000}"/>
    <cellStyle name="Normal 2 19 2 4 3" xfId="2134" xr:uid="{00000000-0005-0000-0000-000057080000}"/>
    <cellStyle name="Normal 2 19 2 4 3 2" xfId="2135" xr:uid="{00000000-0005-0000-0000-000058080000}"/>
    <cellStyle name="Normal 2 19 2 4 3 2 2" xfId="2136" xr:uid="{00000000-0005-0000-0000-000059080000}"/>
    <cellStyle name="Normal 2 19 2 4 3 2 3" xfId="2137" xr:uid="{00000000-0005-0000-0000-00005A080000}"/>
    <cellStyle name="Normal 2 19 2 4 3 3" xfId="2138" xr:uid="{00000000-0005-0000-0000-00005B080000}"/>
    <cellStyle name="Normal 2 19 2 4 3 4" xfId="2139" xr:uid="{00000000-0005-0000-0000-00005C080000}"/>
    <cellStyle name="Normal 2 19 2 4 4" xfId="2140" xr:uid="{00000000-0005-0000-0000-00005D080000}"/>
    <cellStyle name="Normal 2 19 2 4 4 2" xfId="2141" xr:uid="{00000000-0005-0000-0000-00005E080000}"/>
    <cellStyle name="Normal 2 19 2 4 4 3" xfId="2142" xr:uid="{00000000-0005-0000-0000-00005F080000}"/>
    <cellStyle name="Normal 2 19 2 4 5" xfId="2143" xr:uid="{00000000-0005-0000-0000-000060080000}"/>
    <cellStyle name="Normal 2 19 2 4 6" xfId="2144" xr:uid="{00000000-0005-0000-0000-000061080000}"/>
    <cellStyle name="Normal 2 19 2 5" xfId="2145" xr:uid="{00000000-0005-0000-0000-000062080000}"/>
    <cellStyle name="Normal 2 19 2 5 2" xfId="2146" xr:uid="{00000000-0005-0000-0000-000063080000}"/>
    <cellStyle name="Normal 2 19 2 5 2 2" xfId="2147" xr:uid="{00000000-0005-0000-0000-000064080000}"/>
    <cellStyle name="Normal 2 19 2 5 2 2 2" xfId="2148" xr:uid="{00000000-0005-0000-0000-000065080000}"/>
    <cellStyle name="Normal 2 19 2 5 2 2 3" xfId="2149" xr:uid="{00000000-0005-0000-0000-000066080000}"/>
    <cellStyle name="Normal 2 19 2 5 2 3" xfId="2150" xr:uid="{00000000-0005-0000-0000-000067080000}"/>
    <cellStyle name="Normal 2 19 2 5 2 4" xfId="2151" xr:uid="{00000000-0005-0000-0000-000068080000}"/>
    <cellStyle name="Normal 2 19 2 5 3" xfId="2152" xr:uid="{00000000-0005-0000-0000-000069080000}"/>
    <cellStyle name="Normal 2 19 2 5 3 2" xfId="2153" xr:uid="{00000000-0005-0000-0000-00006A080000}"/>
    <cellStyle name="Normal 2 19 2 5 3 2 2" xfId="2154" xr:uid="{00000000-0005-0000-0000-00006B080000}"/>
    <cellStyle name="Normal 2 19 2 5 3 2 3" xfId="2155" xr:uid="{00000000-0005-0000-0000-00006C080000}"/>
    <cellStyle name="Normal 2 19 2 5 3 3" xfId="2156" xr:uid="{00000000-0005-0000-0000-00006D080000}"/>
    <cellStyle name="Normal 2 19 2 5 3 4" xfId="2157" xr:uid="{00000000-0005-0000-0000-00006E080000}"/>
    <cellStyle name="Normal 2 19 2 5 4" xfId="2158" xr:uid="{00000000-0005-0000-0000-00006F080000}"/>
    <cellStyle name="Normal 2 19 2 5 4 2" xfId="2159" xr:uid="{00000000-0005-0000-0000-000070080000}"/>
    <cellStyle name="Normal 2 19 2 5 4 3" xfId="2160" xr:uid="{00000000-0005-0000-0000-000071080000}"/>
    <cellStyle name="Normal 2 19 2 5 5" xfId="2161" xr:uid="{00000000-0005-0000-0000-000072080000}"/>
    <cellStyle name="Normal 2 19 2 5 6" xfId="2162" xr:uid="{00000000-0005-0000-0000-000073080000}"/>
    <cellStyle name="Normal 2 19 2 6" xfId="2163" xr:uid="{00000000-0005-0000-0000-000074080000}"/>
    <cellStyle name="Normal 2 19 2 6 2" xfId="2164" xr:uid="{00000000-0005-0000-0000-000075080000}"/>
    <cellStyle name="Normal 2 19 2 6 2 2" xfId="2165" xr:uid="{00000000-0005-0000-0000-000076080000}"/>
    <cellStyle name="Normal 2 19 2 6 2 2 2" xfId="2166" xr:uid="{00000000-0005-0000-0000-000077080000}"/>
    <cellStyle name="Normal 2 19 2 6 2 2 3" xfId="2167" xr:uid="{00000000-0005-0000-0000-000078080000}"/>
    <cellStyle name="Normal 2 19 2 6 2 3" xfId="2168" xr:uid="{00000000-0005-0000-0000-000079080000}"/>
    <cellStyle name="Normal 2 19 2 6 2 4" xfId="2169" xr:uid="{00000000-0005-0000-0000-00007A080000}"/>
    <cellStyle name="Normal 2 19 2 6 3" xfId="2170" xr:uid="{00000000-0005-0000-0000-00007B080000}"/>
    <cellStyle name="Normal 2 19 2 6 3 2" xfId="2171" xr:uid="{00000000-0005-0000-0000-00007C080000}"/>
    <cellStyle name="Normal 2 19 2 6 3 2 2" xfId="2172" xr:uid="{00000000-0005-0000-0000-00007D080000}"/>
    <cellStyle name="Normal 2 19 2 6 3 2 3" xfId="2173" xr:uid="{00000000-0005-0000-0000-00007E080000}"/>
    <cellStyle name="Normal 2 19 2 6 3 3" xfId="2174" xr:uid="{00000000-0005-0000-0000-00007F080000}"/>
    <cellStyle name="Normal 2 19 2 6 3 4" xfId="2175" xr:uid="{00000000-0005-0000-0000-000080080000}"/>
    <cellStyle name="Normal 2 19 2 6 4" xfId="2176" xr:uid="{00000000-0005-0000-0000-000081080000}"/>
    <cellStyle name="Normal 2 19 2 6 4 2" xfId="2177" xr:uid="{00000000-0005-0000-0000-000082080000}"/>
    <cellStyle name="Normal 2 19 2 6 4 3" xfId="2178" xr:uid="{00000000-0005-0000-0000-000083080000}"/>
    <cellStyle name="Normal 2 19 2 6 5" xfId="2179" xr:uid="{00000000-0005-0000-0000-000084080000}"/>
    <cellStyle name="Normal 2 19 2 6 6" xfId="2180" xr:uid="{00000000-0005-0000-0000-000085080000}"/>
    <cellStyle name="Normal 2 19 2 7" xfId="2181" xr:uid="{00000000-0005-0000-0000-000086080000}"/>
    <cellStyle name="Normal 2 19 2 7 2" xfId="2182" xr:uid="{00000000-0005-0000-0000-000087080000}"/>
    <cellStyle name="Normal 2 19 2 7 2 2" xfId="2183" xr:uid="{00000000-0005-0000-0000-000088080000}"/>
    <cellStyle name="Normal 2 19 2 7 2 2 2" xfId="2184" xr:uid="{00000000-0005-0000-0000-000089080000}"/>
    <cellStyle name="Normal 2 19 2 7 2 2 3" xfId="2185" xr:uid="{00000000-0005-0000-0000-00008A080000}"/>
    <cellStyle name="Normal 2 19 2 7 2 3" xfId="2186" xr:uid="{00000000-0005-0000-0000-00008B080000}"/>
    <cellStyle name="Normal 2 19 2 7 2 4" xfId="2187" xr:uid="{00000000-0005-0000-0000-00008C080000}"/>
    <cellStyle name="Normal 2 19 2 7 3" xfId="2188" xr:uid="{00000000-0005-0000-0000-00008D080000}"/>
    <cellStyle name="Normal 2 19 2 7 3 2" xfId="2189" xr:uid="{00000000-0005-0000-0000-00008E080000}"/>
    <cellStyle name="Normal 2 19 2 7 3 2 2" xfId="2190" xr:uid="{00000000-0005-0000-0000-00008F080000}"/>
    <cellStyle name="Normal 2 19 2 7 3 2 3" xfId="2191" xr:uid="{00000000-0005-0000-0000-000090080000}"/>
    <cellStyle name="Normal 2 19 2 7 3 3" xfId="2192" xr:uid="{00000000-0005-0000-0000-000091080000}"/>
    <cellStyle name="Normal 2 19 2 7 3 4" xfId="2193" xr:uid="{00000000-0005-0000-0000-000092080000}"/>
    <cellStyle name="Normal 2 19 2 7 4" xfId="2194" xr:uid="{00000000-0005-0000-0000-000093080000}"/>
    <cellStyle name="Normal 2 19 2 7 4 2" xfId="2195" xr:uid="{00000000-0005-0000-0000-000094080000}"/>
    <cellStyle name="Normal 2 19 2 7 4 3" xfId="2196" xr:uid="{00000000-0005-0000-0000-000095080000}"/>
    <cellStyle name="Normal 2 19 2 7 5" xfId="2197" xr:uid="{00000000-0005-0000-0000-000096080000}"/>
    <cellStyle name="Normal 2 19 2 7 6" xfId="2198" xr:uid="{00000000-0005-0000-0000-000097080000}"/>
    <cellStyle name="Normal 2 19 2 8" xfId="2199" xr:uid="{00000000-0005-0000-0000-000098080000}"/>
    <cellStyle name="Normal 2 19 2 8 2" xfId="2200" xr:uid="{00000000-0005-0000-0000-000099080000}"/>
    <cellStyle name="Normal 2 19 2 8 2 2" xfId="2201" xr:uid="{00000000-0005-0000-0000-00009A080000}"/>
    <cellStyle name="Normal 2 19 2 8 2 2 2" xfId="2202" xr:uid="{00000000-0005-0000-0000-00009B080000}"/>
    <cellStyle name="Normal 2 19 2 8 2 2 3" xfId="2203" xr:uid="{00000000-0005-0000-0000-00009C080000}"/>
    <cellStyle name="Normal 2 19 2 8 2 3" xfId="2204" xr:uid="{00000000-0005-0000-0000-00009D080000}"/>
    <cellStyle name="Normal 2 19 2 8 2 4" xfId="2205" xr:uid="{00000000-0005-0000-0000-00009E080000}"/>
    <cellStyle name="Normal 2 19 2 8 3" xfId="2206" xr:uid="{00000000-0005-0000-0000-00009F080000}"/>
    <cellStyle name="Normal 2 19 2 8 3 2" xfId="2207" xr:uid="{00000000-0005-0000-0000-0000A0080000}"/>
    <cellStyle name="Normal 2 19 2 8 3 2 2" xfId="2208" xr:uid="{00000000-0005-0000-0000-0000A1080000}"/>
    <cellStyle name="Normal 2 19 2 8 3 2 3" xfId="2209" xr:uid="{00000000-0005-0000-0000-0000A2080000}"/>
    <cellStyle name="Normal 2 19 2 8 3 3" xfId="2210" xr:uid="{00000000-0005-0000-0000-0000A3080000}"/>
    <cellStyle name="Normal 2 19 2 8 3 4" xfId="2211" xr:uid="{00000000-0005-0000-0000-0000A4080000}"/>
    <cellStyle name="Normal 2 19 2 8 4" xfId="2212" xr:uid="{00000000-0005-0000-0000-0000A5080000}"/>
    <cellStyle name="Normal 2 19 2 8 4 2" xfId="2213" xr:uid="{00000000-0005-0000-0000-0000A6080000}"/>
    <cellStyle name="Normal 2 19 2 8 4 3" xfId="2214" xr:uid="{00000000-0005-0000-0000-0000A7080000}"/>
    <cellStyle name="Normal 2 19 2 8 5" xfId="2215" xr:uid="{00000000-0005-0000-0000-0000A8080000}"/>
    <cellStyle name="Normal 2 19 2 8 6" xfId="2216" xr:uid="{00000000-0005-0000-0000-0000A9080000}"/>
    <cellStyle name="Normal 2 19 2 9" xfId="2217" xr:uid="{00000000-0005-0000-0000-0000AA080000}"/>
    <cellStyle name="Normal 2 19 2 9 2" xfId="2218" xr:uid="{00000000-0005-0000-0000-0000AB080000}"/>
    <cellStyle name="Normal 2 19 2 9 2 2" xfId="2219" xr:uid="{00000000-0005-0000-0000-0000AC080000}"/>
    <cellStyle name="Normal 2 19 2 9 2 2 2" xfId="2220" xr:uid="{00000000-0005-0000-0000-0000AD080000}"/>
    <cellStyle name="Normal 2 19 2 9 2 2 3" xfId="2221" xr:uid="{00000000-0005-0000-0000-0000AE080000}"/>
    <cellStyle name="Normal 2 19 2 9 2 3" xfId="2222" xr:uid="{00000000-0005-0000-0000-0000AF080000}"/>
    <cellStyle name="Normal 2 19 2 9 2 4" xfId="2223" xr:uid="{00000000-0005-0000-0000-0000B0080000}"/>
    <cellStyle name="Normal 2 19 2 9 3" xfId="2224" xr:uid="{00000000-0005-0000-0000-0000B1080000}"/>
    <cellStyle name="Normal 2 19 2 9 3 2" xfId="2225" xr:uid="{00000000-0005-0000-0000-0000B2080000}"/>
    <cellStyle name="Normal 2 19 2 9 3 2 2" xfId="2226" xr:uid="{00000000-0005-0000-0000-0000B3080000}"/>
    <cellStyle name="Normal 2 19 2 9 3 2 3" xfId="2227" xr:uid="{00000000-0005-0000-0000-0000B4080000}"/>
    <cellStyle name="Normal 2 19 2 9 3 3" xfId="2228" xr:uid="{00000000-0005-0000-0000-0000B5080000}"/>
    <cellStyle name="Normal 2 19 2 9 3 4" xfId="2229" xr:uid="{00000000-0005-0000-0000-0000B6080000}"/>
    <cellStyle name="Normal 2 19 2 9 4" xfId="2230" xr:uid="{00000000-0005-0000-0000-0000B7080000}"/>
    <cellStyle name="Normal 2 19 2 9 4 2" xfId="2231" xr:uid="{00000000-0005-0000-0000-0000B8080000}"/>
    <cellStyle name="Normal 2 19 2 9 4 3" xfId="2232" xr:uid="{00000000-0005-0000-0000-0000B9080000}"/>
    <cellStyle name="Normal 2 19 2 9 5" xfId="2233" xr:uid="{00000000-0005-0000-0000-0000BA080000}"/>
    <cellStyle name="Normal 2 19 2 9 6" xfId="2234" xr:uid="{00000000-0005-0000-0000-0000BB080000}"/>
    <cellStyle name="Normal 2 19 20" xfId="2235" xr:uid="{00000000-0005-0000-0000-0000BC080000}"/>
    <cellStyle name="Normal 2 19 20 2" xfId="2236" xr:uid="{00000000-0005-0000-0000-0000BD080000}"/>
    <cellStyle name="Normal 2 19 20 2 2" xfId="2237" xr:uid="{00000000-0005-0000-0000-0000BE080000}"/>
    <cellStyle name="Normal 2 19 20 2 2 2" xfId="2238" xr:uid="{00000000-0005-0000-0000-0000BF080000}"/>
    <cellStyle name="Normal 2 19 20 2 2 3" xfId="2239" xr:uid="{00000000-0005-0000-0000-0000C0080000}"/>
    <cellStyle name="Normal 2 19 20 2 3" xfId="2240" xr:uid="{00000000-0005-0000-0000-0000C1080000}"/>
    <cellStyle name="Normal 2 19 20 2 4" xfId="2241" xr:uid="{00000000-0005-0000-0000-0000C2080000}"/>
    <cellStyle name="Normal 2 19 20 3" xfId="2242" xr:uid="{00000000-0005-0000-0000-0000C3080000}"/>
    <cellStyle name="Normal 2 19 20 3 2" xfId="2243" xr:uid="{00000000-0005-0000-0000-0000C4080000}"/>
    <cellStyle name="Normal 2 19 20 3 2 2" xfId="2244" xr:uid="{00000000-0005-0000-0000-0000C5080000}"/>
    <cellStyle name="Normal 2 19 20 3 2 3" xfId="2245" xr:uid="{00000000-0005-0000-0000-0000C6080000}"/>
    <cellStyle name="Normal 2 19 20 3 3" xfId="2246" xr:uid="{00000000-0005-0000-0000-0000C7080000}"/>
    <cellStyle name="Normal 2 19 20 3 4" xfId="2247" xr:uid="{00000000-0005-0000-0000-0000C8080000}"/>
    <cellStyle name="Normal 2 19 20 4" xfId="2248" xr:uid="{00000000-0005-0000-0000-0000C9080000}"/>
    <cellStyle name="Normal 2 19 20 4 2" xfId="2249" xr:uid="{00000000-0005-0000-0000-0000CA080000}"/>
    <cellStyle name="Normal 2 19 20 4 3" xfId="2250" xr:uid="{00000000-0005-0000-0000-0000CB080000}"/>
    <cellStyle name="Normal 2 19 20 5" xfId="2251" xr:uid="{00000000-0005-0000-0000-0000CC080000}"/>
    <cellStyle name="Normal 2 19 20 6" xfId="2252" xr:uid="{00000000-0005-0000-0000-0000CD080000}"/>
    <cellStyle name="Normal 2 19 21" xfId="2253" xr:uid="{00000000-0005-0000-0000-0000CE080000}"/>
    <cellStyle name="Normal 2 19 21 2" xfId="2254" xr:uid="{00000000-0005-0000-0000-0000CF080000}"/>
    <cellStyle name="Normal 2 19 21 2 2" xfId="2255" xr:uid="{00000000-0005-0000-0000-0000D0080000}"/>
    <cellStyle name="Normal 2 19 21 2 2 2" xfId="2256" xr:uid="{00000000-0005-0000-0000-0000D1080000}"/>
    <cellStyle name="Normal 2 19 21 2 2 3" xfId="2257" xr:uid="{00000000-0005-0000-0000-0000D2080000}"/>
    <cellStyle name="Normal 2 19 21 2 3" xfId="2258" xr:uid="{00000000-0005-0000-0000-0000D3080000}"/>
    <cellStyle name="Normal 2 19 21 2 4" xfId="2259" xr:uid="{00000000-0005-0000-0000-0000D4080000}"/>
    <cellStyle name="Normal 2 19 21 3" xfId="2260" xr:uid="{00000000-0005-0000-0000-0000D5080000}"/>
    <cellStyle name="Normal 2 19 21 3 2" xfId="2261" xr:uid="{00000000-0005-0000-0000-0000D6080000}"/>
    <cellStyle name="Normal 2 19 21 3 2 2" xfId="2262" xr:uid="{00000000-0005-0000-0000-0000D7080000}"/>
    <cellStyle name="Normal 2 19 21 3 2 3" xfId="2263" xr:uid="{00000000-0005-0000-0000-0000D8080000}"/>
    <cellStyle name="Normal 2 19 21 3 3" xfId="2264" xr:uid="{00000000-0005-0000-0000-0000D9080000}"/>
    <cellStyle name="Normal 2 19 21 3 4" xfId="2265" xr:uid="{00000000-0005-0000-0000-0000DA080000}"/>
    <cellStyle name="Normal 2 19 21 4" xfId="2266" xr:uid="{00000000-0005-0000-0000-0000DB080000}"/>
    <cellStyle name="Normal 2 19 21 4 2" xfId="2267" xr:uid="{00000000-0005-0000-0000-0000DC080000}"/>
    <cellStyle name="Normal 2 19 21 4 3" xfId="2268" xr:uid="{00000000-0005-0000-0000-0000DD080000}"/>
    <cellStyle name="Normal 2 19 21 5" xfId="2269" xr:uid="{00000000-0005-0000-0000-0000DE080000}"/>
    <cellStyle name="Normal 2 19 21 6" xfId="2270" xr:uid="{00000000-0005-0000-0000-0000DF080000}"/>
    <cellStyle name="Normal 2 19 22" xfId="2271" xr:uid="{00000000-0005-0000-0000-0000E0080000}"/>
    <cellStyle name="Normal 2 19 22 2" xfId="2272" xr:uid="{00000000-0005-0000-0000-0000E1080000}"/>
    <cellStyle name="Normal 2 19 22 2 2" xfId="2273" xr:uid="{00000000-0005-0000-0000-0000E2080000}"/>
    <cellStyle name="Normal 2 19 22 2 3" xfId="2274" xr:uid="{00000000-0005-0000-0000-0000E3080000}"/>
    <cellStyle name="Normal 2 19 22 3" xfId="2275" xr:uid="{00000000-0005-0000-0000-0000E4080000}"/>
    <cellStyle name="Normal 2 19 22 4" xfId="2276" xr:uid="{00000000-0005-0000-0000-0000E5080000}"/>
    <cellStyle name="Normal 2 19 23" xfId="2277" xr:uid="{00000000-0005-0000-0000-0000E6080000}"/>
    <cellStyle name="Normal 2 19 23 2" xfId="2278" xr:uid="{00000000-0005-0000-0000-0000E7080000}"/>
    <cellStyle name="Normal 2 19 23 2 2" xfId="2279" xr:uid="{00000000-0005-0000-0000-0000E8080000}"/>
    <cellStyle name="Normal 2 19 23 2 3" xfId="2280" xr:uid="{00000000-0005-0000-0000-0000E9080000}"/>
    <cellStyle name="Normal 2 19 23 3" xfId="2281" xr:uid="{00000000-0005-0000-0000-0000EA080000}"/>
    <cellStyle name="Normal 2 19 23 4" xfId="2282" xr:uid="{00000000-0005-0000-0000-0000EB080000}"/>
    <cellStyle name="Normal 2 19 24" xfId="2283" xr:uid="{00000000-0005-0000-0000-0000EC080000}"/>
    <cellStyle name="Normal 2 19 24 2" xfId="2284" xr:uid="{00000000-0005-0000-0000-0000ED080000}"/>
    <cellStyle name="Normal 2 19 24 3" xfId="2285" xr:uid="{00000000-0005-0000-0000-0000EE080000}"/>
    <cellStyle name="Normal 2 19 25" xfId="2286" xr:uid="{00000000-0005-0000-0000-0000EF080000}"/>
    <cellStyle name="Normal 2 19 26" xfId="2287" xr:uid="{00000000-0005-0000-0000-0000F0080000}"/>
    <cellStyle name="Normal 2 19 3" xfId="2288" xr:uid="{00000000-0005-0000-0000-0000F1080000}"/>
    <cellStyle name="Normal 2 19 3 10" xfId="2289" xr:uid="{00000000-0005-0000-0000-0000F2080000}"/>
    <cellStyle name="Normal 2 19 3 10 2" xfId="2290" xr:uid="{00000000-0005-0000-0000-0000F3080000}"/>
    <cellStyle name="Normal 2 19 3 10 2 2" xfId="2291" xr:uid="{00000000-0005-0000-0000-0000F4080000}"/>
    <cellStyle name="Normal 2 19 3 10 2 3" xfId="2292" xr:uid="{00000000-0005-0000-0000-0000F5080000}"/>
    <cellStyle name="Normal 2 19 3 10 3" xfId="2293" xr:uid="{00000000-0005-0000-0000-0000F6080000}"/>
    <cellStyle name="Normal 2 19 3 10 4" xfId="2294" xr:uid="{00000000-0005-0000-0000-0000F7080000}"/>
    <cellStyle name="Normal 2 19 3 11" xfId="2295" xr:uid="{00000000-0005-0000-0000-0000F8080000}"/>
    <cellStyle name="Normal 2 19 3 11 2" xfId="2296" xr:uid="{00000000-0005-0000-0000-0000F9080000}"/>
    <cellStyle name="Normal 2 19 3 11 3" xfId="2297" xr:uid="{00000000-0005-0000-0000-0000FA080000}"/>
    <cellStyle name="Normal 2 19 3 12" xfId="2298" xr:uid="{00000000-0005-0000-0000-0000FB080000}"/>
    <cellStyle name="Normal 2 19 3 13" xfId="2299" xr:uid="{00000000-0005-0000-0000-0000FC080000}"/>
    <cellStyle name="Normal 2 19 3 2" xfId="2300" xr:uid="{00000000-0005-0000-0000-0000FD080000}"/>
    <cellStyle name="Normal 2 19 3 2 2" xfId="2301" xr:uid="{00000000-0005-0000-0000-0000FE080000}"/>
    <cellStyle name="Normal 2 19 3 2 2 2" xfId="2302" xr:uid="{00000000-0005-0000-0000-0000FF080000}"/>
    <cellStyle name="Normal 2 19 3 2 2 2 2" xfId="2303" xr:uid="{00000000-0005-0000-0000-000000090000}"/>
    <cellStyle name="Normal 2 19 3 2 2 2 3" xfId="2304" xr:uid="{00000000-0005-0000-0000-000001090000}"/>
    <cellStyle name="Normal 2 19 3 2 2 3" xfId="2305" xr:uid="{00000000-0005-0000-0000-000002090000}"/>
    <cellStyle name="Normal 2 19 3 2 2 4" xfId="2306" xr:uid="{00000000-0005-0000-0000-000003090000}"/>
    <cellStyle name="Normal 2 19 3 2 3" xfId="2307" xr:uid="{00000000-0005-0000-0000-000004090000}"/>
    <cellStyle name="Normal 2 19 3 2 3 2" xfId="2308" xr:uid="{00000000-0005-0000-0000-000005090000}"/>
    <cellStyle name="Normal 2 19 3 2 3 2 2" xfId="2309" xr:uid="{00000000-0005-0000-0000-000006090000}"/>
    <cellStyle name="Normal 2 19 3 2 3 2 3" xfId="2310" xr:uid="{00000000-0005-0000-0000-000007090000}"/>
    <cellStyle name="Normal 2 19 3 2 3 3" xfId="2311" xr:uid="{00000000-0005-0000-0000-000008090000}"/>
    <cellStyle name="Normal 2 19 3 2 3 4" xfId="2312" xr:uid="{00000000-0005-0000-0000-000009090000}"/>
    <cellStyle name="Normal 2 19 3 2 4" xfId="2313" xr:uid="{00000000-0005-0000-0000-00000A090000}"/>
    <cellStyle name="Normal 2 19 3 2 4 2" xfId="2314" xr:uid="{00000000-0005-0000-0000-00000B090000}"/>
    <cellStyle name="Normal 2 19 3 2 4 3" xfId="2315" xr:uid="{00000000-0005-0000-0000-00000C090000}"/>
    <cellStyle name="Normal 2 19 3 2 5" xfId="2316" xr:uid="{00000000-0005-0000-0000-00000D090000}"/>
    <cellStyle name="Normal 2 19 3 2 6" xfId="2317" xr:uid="{00000000-0005-0000-0000-00000E090000}"/>
    <cellStyle name="Normal 2 19 3 3" xfId="2318" xr:uid="{00000000-0005-0000-0000-00000F090000}"/>
    <cellStyle name="Normal 2 19 3 3 2" xfId="2319" xr:uid="{00000000-0005-0000-0000-000010090000}"/>
    <cellStyle name="Normal 2 19 3 3 2 2" xfId="2320" xr:uid="{00000000-0005-0000-0000-000011090000}"/>
    <cellStyle name="Normal 2 19 3 3 2 2 2" xfId="2321" xr:uid="{00000000-0005-0000-0000-000012090000}"/>
    <cellStyle name="Normal 2 19 3 3 2 2 3" xfId="2322" xr:uid="{00000000-0005-0000-0000-000013090000}"/>
    <cellStyle name="Normal 2 19 3 3 2 3" xfId="2323" xr:uid="{00000000-0005-0000-0000-000014090000}"/>
    <cellStyle name="Normal 2 19 3 3 2 4" xfId="2324" xr:uid="{00000000-0005-0000-0000-000015090000}"/>
    <cellStyle name="Normal 2 19 3 3 3" xfId="2325" xr:uid="{00000000-0005-0000-0000-000016090000}"/>
    <cellStyle name="Normal 2 19 3 3 3 2" xfId="2326" xr:uid="{00000000-0005-0000-0000-000017090000}"/>
    <cellStyle name="Normal 2 19 3 3 3 2 2" xfId="2327" xr:uid="{00000000-0005-0000-0000-000018090000}"/>
    <cellStyle name="Normal 2 19 3 3 3 2 3" xfId="2328" xr:uid="{00000000-0005-0000-0000-000019090000}"/>
    <cellStyle name="Normal 2 19 3 3 3 3" xfId="2329" xr:uid="{00000000-0005-0000-0000-00001A090000}"/>
    <cellStyle name="Normal 2 19 3 3 3 4" xfId="2330" xr:uid="{00000000-0005-0000-0000-00001B090000}"/>
    <cellStyle name="Normal 2 19 3 3 4" xfId="2331" xr:uid="{00000000-0005-0000-0000-00001C090000}"/>
    <cellStyle name="Normal 2 19 3 3 4 2" xfId="2332" xr:uid="{00000000-0005-0000-0000-00001D090000}"/>
    <cellStyle name="Normal 2 19 3 3 4 3" xfId="2333" xr:uid="{00000000-0005-0000-0000-00001E090000}"/>
    <cellStyle name="Normal 2 19 3 3 5" xfId="2334" xr:uid="{00000000-0005-0000-0000-00001F090000}"/>
    <cellStyle name="Normal 2 19 3 3 6" xfId="2335" xr:uid="{00000000-0005-0000-0000-000020090000}"/>
    <cellStyle name="Normal 2 19 3 4" xfId="2336" xr:uid="{00000000-0005-0000-0000-000021090000}"/>
    <cellStyle name="Normal 2 19 3 4 2" xfId="2337" xr:uid="{00000000-0005-0000-0000-000022090000}"/>
    <cellStyle name="Normal 2 19 3 4 2 2" xfId="2338" xr:uid="{00000000-0005-0000-0000-000023090000}"/>
    <cellStyle name="Normal 2 19 3 4 2 2 2" xfId="2339" xr:uid="{00000000-0005-0000-0000-000024090000}"/>
    <cellStyle name="Normal 2 19 3 4 2 2 3" xfId="2340" xr:uid="{00000000-0005-0000-0000-000025090000}"/>
    <cellStyle name="Normal 2 19 3 4 2 3" xfId="2341" xr:uid="{00000000-0005-0000-0000-000026090000}"/>
    <cellStyle name="Normal 2 19 3 4 2 4" xfId="2342" xr:uid="{00000000-0005-0000-0000-000027090000}"/>
    <cellStyle name="Normal 2 19 3 4 3" xfId="2343" xr:uid="{00000000-0005-0000-0000-000028090000}"/>
    <cellStyle name="Normal 2 19 3 4 3 2" xfId="2344" xr:uid="{00000000-0005-0000-0000-000029090000}"/>
    <cellStyle name="Normal 2 19 3 4 3 2 2" xfId="2345" xr:uid="{00000000-0005-0000-0000-00002A090000}"/>
    <cellStyle name="Normal 2 19 3 4 3 2 3" xfId="2346" xr:uid="{00000000-0005-0000-0000-00002B090000}"/>
    <cellStyle name="Normal 2 19 3 4 3 3" xfId="2347" xr:uid="{00000000-0005-0000-0000-00002C090000}"/>
    <cellStyle name="Normal 2 19 3 4 3 4" xfId="2348" xr:uid="{00000000-0005-0000-0000-00002D090000}"/>
    <cellStyle name="Normal 2 19 3 4 4" xfId="2349" xr:uid="{00000000-0005-0000-0000-00002E090000}"/>
    <cellStyle name="Normal 2 19 3 4 4 2" xfId="2350" xr:uid="{00000000-0005-0000-0000-00002F090000}"/>
    <cellStyle name="Normal 2 19 3 4 4 3" xfId="2351" xr:uid="{00000000-0005-0000-0000-000030090000}"/>
    <cellStyle name="Normal 2 19 3 4 5" xfId="2352" xr:uid="{00000000-0005-0000-0000-000031090000}"/>
    <cellStyle name="Normal 2 19 3 4 6" xfId="2353" xr:uid="{00000000-0005-0000-0000-000032090000}"/>
    <cellStyle name="Normal 2 19 3 5" xfId="2354" xr:uid="{00000000-0005-0000-0000-000033090000}"/>
    <cellStyle name="Normal 2 19 3 5 2" xfId="2355" xr:uid="{00000000-0005-0000-0000-000034090000}"/>
    <cellStyle name="Normal 2 19 3 5 2 2" xfId="2356" xr:uid="{00000000-0005-0000-0000-000035090000}"/>
    <cellStyle name="Normal 2 19 3 5 2 2 2" xfId="2357" xr:uid="{00000000-0005-0000-0000-000036090000}"/>
    <cellStyle name="Normal 2 19 3 5 2 2 3" xfId="2358" xr:uid="{00000000-0005-0000-0000-000037090000}"/>
    <cellStyle name="Normal 2 19 3 5 2 3" xfId="2359" xr:uid="{00000000-0005-0000-0000-000038090000}"/>
    <cellStyle name="Normal 2 19 3 5 2 4" xfId="2360" xr:uid="{00000000-0005-0000-0000-000039090000}"/>
    <cellStyle name="Normal 2 19 3 5 3" xfId="2361" xr:uid="{00000000-0005-0000-0000-00003A090000}"/>
    <cellStyle name="Normal 2 19 3 5 3 2" xfId="2362" xr:uid="{00000000-0005-0000-0000-00003B090000}"/>
    <cellStyle name="Normal 2 19 3 5 3 2 2" xfId="2363" xr:uid="{00000000-0005-0000-0000-00003C090000}"/>
    <cellStyle name="Normal 2 19 3 5 3 2 3" xfId="2364" xr:uid="{00000000-0005-0000-0000-00003D090000}"/>
    <cellStyle name="Normal 2 19 3 5 3 3" xfId="2365" xr:uid="{00000000-0005-0000-0000-00003E090000}"/>
    <cellStyle name="Normal 2 19 3 5 3 4" xfId="2366" xr:uid="{00000000-0005-0000-0000-00003F090000}"/>
    <cellStyle name="Normal 2 19 3 5 4" xfId="2367" xr:uid="{00000000-0005-0000-0000-000040090000}"/>
    <cellStyle name="Normal 2 19 3 5 4 2" xfId="2368" xr:uid="{00000000-0005-0000-0000-000041090000}"/>
    <cellStyle name="Normal 2 19 3 5 4 3" xfId="2369" xr:uid="{00000000-0005-0000-0000-000042090000}"/>
    <cellStyle name="Normal 2 19 3 5 5" xfId="2370" xr:uid="{00000000-0005-0000-0000-000043090000}"/>
    <cellStyle name="Normal 2 19 3 5 6" xfId="2371" xr:uid="{00000000-0005-0000-0000-000044090000}"/>
    <cellStyle name="Normal 2 19 3 6" xfId="2372" xr:uid="{00000000-0005-0000-0000-000045090000}"/>
    <cellStyle name="Normal 2 19 3 6 2" xfId="2373" xr:uid="{00000000-0005-0000-0000-000046090000}"/>
    <cellStyle name="Normal 2 19 3 6 2 2" xfId="2374" xr:uid="{00000000-0005-0000-0000-000047090000}"/>
    <cellStyle name="Normal 2 19 3 6 2 2 2" xfId="2375" xr:uid="{00000000-0005-0000-0000-000048090000}"/>
    <cellStyle name="Normal 2 19 3 6 2 2 3" xfId="2376" xr:uid="{00000000-0005-0000-0000-000049090000}"/>
    <cellStyle name="Normal 2 19 3 6 2 3" xfId="2377" xr:uid="{00000000-0005-0000-0000-00004A090000}"/>
    <cellStyle name="Normal 2 19 3 6 2 4" xfId="2378" xr:uid="{00000000-0005-0000-0000-00004B090000}"/>
    <cellStyle name="Normal 2 19 3 6 3" xfId="2379" xr:uid="{00000000-0005-0000-0000-00004C090000}"/>
    <cellStyle name="Normal 2 19 3 6 3 2" xfId="2380" xr:uid="{00000000-0005-0000-0000-00004D090000}"/>
    <cellStyle name="Normal 2 19 3 6 3 2 2" xfId="2381" xr:uid="{00000000-0005-0000-0000-00004E090000}"/>
    <cellStyle name="Normal 2 19 3 6 3 2 3" xfId="2382" xr:uid="{00000000-0005-0000-0000-00004F090000}"/>
    <cellStyle name="Normal 2 19 3 6 3 3" xfId="2383" xr:uid="{00000000-0005-0000-0000-000050090000}"/>
    <cellStyle name="Normal 2 19 3 6 3 4" xfId="2384" xr:uid="{00000000-0005-0000-0000-000051090000}"/>
    <cellStyle name="Normal 2 19 3 6 4" xfId="2385" xr:uid="{00000000-0005-0000-0000-000052090000}"/>
    <cellStyle name="Normal 2 19 3 6 4 2" xfId="2386" xr:uid="{00000000-0005-0000-0000-000053090000}"/>
    <cellStyle name="Normal 2 19 3 6 4 3" xfId="2387" xr:uid="{00000000-0005-0000-0000-000054090000}"/>
    <cellStyle name="Normal 2 19 3 6 5" xfId="2388" xr:uid="{00000000-0005-0000-0000-000055090000}"/>
    <cellStyle name="Normal 2 19 3 6 6" xfId="2389" xr:uid="{00000000-0005-0000-0000-000056090000}"/>
    <cellStyle name="Normal 2 19 3 7" xfId="2390" xr:uid="{00000000-0005-0000-0000-000057090000}"/>
    <cellStyle name="Normal 2 19 3 7 2" xfId="2391" xr:uid="{00000000-0005-0000-0000-000058090000}"/>
    <cellStyle name="Normal 2 19 3 7 2 2" xfId="2392" xr:uid="{00000000-0005-0000-0000-000059090000}"/>
    <cellStyle name="Normal 2 19 3 7 2 2 2" xfId="2393" xr:uid="{00000000-0005-0000-0000-00005A090000}"/>
    <cellStyle name="Normal 2 19 3 7 2 2 3" xfId="2394" xr:uid="{00000000-0005-0000-0000-00005B090000}"/>
    <cellStyle name="Normal 2 19 3 7 2 3" xfId="2395" xr:uid="{00000000-0005-0000-0000-00005C090000}"/>
    <cellStyle name="Normal 2 19 3 7 2 4" xfId="2396" xr:uid="{00000000-0005-0000-0000-00005D090000}"/>
    <cellStyle name="Normal 2 19 3 7 3" xfId="2397" xr:uid="{00000000-0005-0000-0000-00005E090000}"/>
    <cellStyle name="Normal 2 19 3 7 3 2" xfId="2398" xr:uid="{00000000-0005-0000-0000-00005F090000}"/>
    <cellStyle name="Normal 2 19 3 7 3 2 2" xfId="2399" xr:uid="{00000000-0005-0000-0000-000060090000}"/>
    <cellStyle name="Normal 2 19 3 7 3 2 3" xfId="2400" xr:uid="{00000000-0005-0000-0000-000061090000}"/>
    <cellStyle name="Normal 2 19 3 7 3 3" xfId="2401" xr:uid="{00000000-0005-0000-0000-000062090000}"/>
    <cellStyle name="Normal 2 19 3 7 3 4" xfId="2402" xr:uid="{00000000-0005-0000-0000-000063090000}"/>
    <cellStyle name="Normal 2 19 3 7 4" xfId="2403" xr:uid="{00000000-0005-0000-0000-000064090000}"/>
    <cellStyle name="Normal 2 19 3 7 4 2" xfId="2404" xr:uid="{00000000-0005-0000-0000-000065090000}"/>
    <cellStyle name="Normal 2 19 3 7 4 3" xfId="2405" xr:uid="{00000000-0005-0000-0000-000066090000}"/>
    <cellStyle name="Normal 2 19 3 7 5" xfId="2406" xr:uid="{00000000-0005-0000-0000-000067090000}"/>
    <cellStyle name="Normal 2 19 3 7 6" xfId="2407" xr:uid="{00000000-0005-0000-0000-000068090000}"/>
    <cellStyle name="Normal 2 19 3 8" xfId="2408" xr:uid="{00000000-0005-0000-0000-000069090000}"/>
    <cellStyle name="Normal 2 19 3 8 2" xfId="2409" xr:uid="{00000000-0005-0000-0000-00006A090000}"/>
    <cellStyle name="Normal 2 19 3 8 2 2" xfId="2410" xr:uid="{00000000-0005-0000-0000-00006B090000}"/>
    <cellStyle name="Normal 2 19 3 8 2 2 2" xfId="2411" xr:uid="{00000000-0005-0000-0000-00006C090000}"/>
    <cellStyle name="Normal 2 19 3 8 2 2 3" xfId="2412" xr:uid="{00000000-0005-0000-0000-00006D090000}"/>
    <cellStyle name="Normal 2 19 3 8 2 3" xfId="2413" xr:uid="{00000000-0005-0000-0000-00006E090000}"/>
    <cellStyle name="Normal 2 19 3 8 2 4" xfId="2414" xr:uid="{00000000-0005-0000-0000-00006F090000}"/>
    <cellStyle name="Normal 2 19 3 8 3" xfId="2415" xr:uid="{00000000-0005-0000-0000-000070090000}"/>
    <cellStyle name="Normal 2 19 3 8 3 2" xfId="2416" xr:uid="{00000000-0005-0000-0000-000071090000}"/>
    <cellStyle name="Normal 2 19 3 8 3 2 2" xfId="2417" xr:uid="{00000000-0005-0000-0000-000072090000}"/>
    <cellStyle name="Normal 2 19 3 8 3 2 3" xfId="2418" xr:uid="{00000000-0005-0000-0000-000073090000}"/>
    <cellStyle name="Normal 2 19 3 8 3 3" xfId="2419" xr:uid="{00000000-0005-0000-0000-000074090000}"/>
    <cellStyle name="Normal 2 19 3 8 3 4" xfId="2420" xr:uid="{00000000-0005-0000-0000-000075090000}"/>
    <cellStyle name="Normal 2 19 3 8 4" xfId="2421" xr:uid="{00000000-0005-0000-0000-000076090000}"/>
    <cellStyle name="Normal 2 19 3 8 4 2" xfId="2422" xr:uid="{00000000-0005-0000-0000-000077090000}"/>
    <cellStyle name="Normal 2 19 3 8 4 3" xfId="2423" xr:uid="{00000000-0005-0000-0000-000078090000}"/>
    <cellStyle name="Normal 2 19 3 8 5" xfId="2424" xr:uid="{00000000-0005-0000-0000-000079090000}"/>
    <cellStyle name="Normal 2 19 3 8 6" xfId="2425" xr:uid="{00000000-0005-0000-0000-00007A090000}"/>
    <cellStyle name="Normal 2 19 3 9" xfId="2426" xr:uid="{00000000-0005-0000-0000-00007B090000}"/>
    <cellStyle name="Normal 2 19 3 9 2" xfId="2427" xr:uid="{00000000-0005-0000-0000-00007C090000}"/>
    <cellStyle name="Normal 2 19 3 9 2 2" xfId="2428" xr:uid="{00000000-0005-0000-0000-00007D090000}"/>
    <cellStyle name="Normal 2 19 3 9 2 3" xfId="2429" xr:uid="{00000000-0005-0000-0000-00007E090000}"/>
    <cellStyle name="Normal 2 19 3 9 3" xfId="2430" xr:uid="{00000000-0005-0000-0000-00007F090000}"/>
    <cellStyle name="Normal 2 19 3 9 4" xfId="2431" xr:uid="{00000000-0005-0000-0000-000080090000}"/>
    <cellStyle name="Normal 2 19 4" xfId="2432" xr:uid="{00000000-0005-0000-0000-000081090000}"/>
    <cellStyle name="Normal 2 19 4 10" xfId="2433" xr:uid="{00000000-0005-0000-0000-000082090000}"/>
    <cellStyle name="Normal 2 19 4 10 2" xfId="2434" xr:uid="{00000000-0005-0000-0000-000083090000}"/>
    <cellStyle name="Normal 2 19 4 10 2 2" xfId="2435" xr:uid="{00000000-0005-0000-0000-000084090000}"/>
    <cellStyle name="Normal 2 19 4 10 2 3" xfId="2436" xr:uid="{00000000-0005-0000-0000-000085090000}"/>
    <cellStyle name="Normal 2 19 4 10 3" xfId="2437" xr:uid="{00000000-0005-0000-0000-000086090000}"/>
    <cellStyle name="Normal 2 19 4 10 4" xfId="2438" xr:uid="{00000000-0005-0000-0000-000087090000}"/>
    <cellStyle name="Normal 2 19 4 11" xfId="2439" xr:uid="{00000000-0005-0000-0000-000088090000}"/>
    <cellStyle name="Normal 2 19 4 11 2" xfId="2440" xr:uid="{00000000-0005-0000-0000-000089090000}"/>
    <cellStyle name="Normal 2 19 4 11 3" xfId="2441" xr:uid="{00000000-0005-0000-0000-00008A090000}"/>
    <cellStyle name="Normal 2 19 4 12" xfId="2442" xr:uid="{00000000-0005-0000-0000-00008B090000}"/>
    <cellStyle name="Normal 2 19 4 13" xfId="2443" xr:uid="{00000000-0005-0000-0000-00008C090000}"/>
    <cellStyle name="Normal 2 19 4 2" xfId="2444" xr:uid="{00000000-0005-0000-0000-00008D090000}"/>
    <cellStyle name="Normal 2 19 4 2 2" xfId="2445" xr:uid="{00000000-0005-0000-0000-00008E090000}"/>
    <cellStyle name="Normal 2 19 4 2 2 2" xfId="2446" xr:uid="{00000000-0005-0000-0000-00008F090000}"/>
    <cellStyle name="Normal 2 19 4 2 2 2 2" xfId="2447" xr:uid="{00000000-0005-0000-0000-000090090000}"/>
    <cellStyle name="Normal 2 19 4 2 2 2 3" xfId="2448" xr:uid="{00000000-0005-0000-0000-000091090000}"/>
    <cellStyle name="Normal 2 19 4 2 2 3" xfId="2449" xr:uid="{00000000-0005-0000-0000-000092090000}"/>
    <cellStyle name="Normal 2 19 4 2 2 4" xfId="2450" xr:uid="{00000000-0005-0000-0000-000093090000}"/>
    <cellStyle name="Normal 2 19 4 2 3" xfId="2451" xr:uid="{00000000-0005-0000-0000-000094090000}"/>
    <cellStyle name="Normal 2 19 4 2 3 2" xfId="2452" xr:uid="{00000000-0005-0000-0000-000095090000}"/>
    <cellStyle name="Normal 2 19 4 2 3 2 2" xfId="2453" xr:uid="{00000000-0005-0000-0000-000096090000}"/>
    <cellStyle name="Normal 2 19 4 2 3 2 3" xfId="2454" xr:uid="{00000000-0005-0000-0000-000097090000}"/>
    <cellStyle name="Normal 2 19 4 2 3 3" xfId="2455" xr:uid="{00000000-0005-0000-0000-000098090000}"/>
    <cellStyle name="Normal 2 19 4 2 3 4" xfId="2456" xr:uid="{00000000-0005-0000-0000-000099090000}"/>
    <cellStyle name="Normal 2 19 4 2 4" xfId="2457" xr:uid="{00000000-0005-0000-0000-00009A090000}"/>
    <cellStyle name="Normal 2 19 4 2 4 2" xfId="2458" xr:uid="{00000000-0005-0000-0000-00009B090000}"/>
    <cellStyle name="Normal 2 19 4 2 4 3" xfId="2459" xr:uid="{00000000-0005-0000-0000-00009C090000}"/>
    <cellStyle name="Normal 2 19 4 2 5" xfId="2460" xr:uid="{00000000-0005-0000-0000-00009D090000}"/>
    <cellStyle name="Normal 2 19 4 2 6" xfId="2461" xr:uid="{00000000-0005-0000-0000-00009E090000}"/>
    <cellStyle name="Normal 2 19 4 3" xfId="2462" xr:uid="{00000000-0005-0000-0000-00009F090000}"/>
    <cellStyle name="Normal 2 19 4 3 2" xfId="2463" xr:uid="{00000000-0005-0000-0000-0000A0090000}"/>
    <cellStyle name="Normal 2 19 4 3 2 2" xfId="2464" xr:uid="{00000000-0005-0000-0000-0000A1090000}"/>
    <cellStyle name="Normal 2 19 4 3 2 2 2" xfId="2465" xr:uid="{00000000-0005-0000-0000-0000A2090000}"/>
    <cellStyle name="Normal 2 19 4 3 2 2 3" xfId="2466" xr:uid="{00000000-0005-0000-0000-0000A3090000}"/>
    <cellStyle name="Normal 2 19 4 3 2 3" xfId="2467" xr:uid="{00000000-0005-0000-0000-0000A4090000}"/>
    <cellStyle name="Normal 2 19 4 3 2 4" xfId="2468" xr:uid="{00000000-0005-0000-0000-0000A5090000}"/>
    <cellStyle name="Normal 2 19 4 3 3" xfId="2469" xr:uid="{00000000-0005-0000-0000-0000A6090000}"/>
    <cellStyle name="Normal 2 19 4 3 3 2" xfId="2470" xr:uid="{00000000-0005-0000-0000-0000A7090000}"/>
    <cellStyle name="Normal 2 19 4 3 3 2 2" xfId="2471" xr:uid="{00000000-0005-0000-0000-0000A8090000}"/>
    <cellStyle name="Normal 2 19 4 3 3 2 3" xfId="2472" xr:uid="{00000000-0005-0000-0000-0000A9090000}"/>
    <cellStyle name="Normal 2 19 4 3 3 3" xfId="2473" xr:uid="{00000000-0005-0000-0000-0000AA090000}"/>
    <cellStyle name="Normal 2 19 4 3 3 4" xfId="2474" xr:uid="{00000000-0005-0000-0000-0000AB090000}"/>
    <cellStyle name="Normal 2 19 4 3 4" xfId="2475" xr:uid="{00000000-0005-0000-0000-0000AC090000}"/>
    <cellStyle name="Normal 2 19 4 3 4 2" xfId="2476" xr:uid="{00000000-0005-0000-0000-0000AD090000}"/>
    <cellStyle name="Normal 2 19 4 3 4 3" xfId="2477" xr:uid="{00000000-0005-0000-0000-0000AE090000}"/>
    <cellStyle name="Normal 2 19 4 3 5" xfId="2478" xr:uid="{00000000-0005-0000-0000-0000AF090000}"/>
    <cellStyle name="Normal 2 19 4 3 6" xfId="2479" xr:uid="{00000000-0005-0000-0000-0000B0090000}"/>
    <cellStyle name="Normal 2 19 4 4" xfId="2480" xr:uid="{00000000-0005-0000-0000-0000B1090000}"/>
    <cellStyle name="Normal 2 19 4 4 2" xfId="2481" xr:uid="{00000000-0005-0000-0000-0000B2090000}"/>
    <cellStyle name="Normal 2 19 4 4 2 2" xfId="2482" xr:uid="{00000000-0005-0000-0000-0000B3090000}"/>
    <cellStyle name="Normal 2 19 4 4 2 2 2" xfId="2483" xr:uid="{00000000-0005-0000-0000-0000B4090000}"/>
    <cellStyle name="Normal 2 19 4 4 2 2 3" xfId="2484" xr:uid="{00000000-0005-0000-0000-0000B5090000}"/>
    <cellStyle name="Normal 2 19 4 4 2 3" xfId="2485" xr:uid="{00000000-0005-0000-0000-0000B6090000}"/>
    <cellStyle name="Normal 2 19 4 4 2 4" xfId="2486" xr:uid="{00000000-0005-0000-0000-0000B7090000}"/>
    <cellStyle name="Normal 2 19 4 4 3" xfId="2487" xr:uid="{00000000-0005-0000-0000-0000B8090000}"/>
    <cellStyle name="Normal 2 19 4 4 3 2" xfId="2488" xr:uid="{00000000-0005-0000-0000-0000B9090000}"/>
    <cellStyle name="Normal 2 19 4 4 3 2 2" xfId="2489" xr:uid="{00000000-0005-0000-0000-0000BA090000}"/>
    <cellStyle name="Normal 2 19 4 4 3 2 3" xfId="2490" xr:uid="{00000000-0005-0000-0000-0000BB090000}"/>
    <cellStyle name="Normal 2 19 4 4 3 3" xfId="2491" xr:uid="{00000000-0005-0000-0000-0000BC090000}"/>
    <cellStyle name="Normal 2 19 4 4 3 4" xfId="2492" xr:uid="{00000000-0005-0000-0000-0000BD090000}"/>
    <cellStyle name="Normal 2 19 4 4 4" xfId="2493" xr:uid="{00000000-0005-0000-0000-0000BE090000}"/>
    <cellStyle name="Normal 2 19 4 4 4 2" xfId="2494" xr:uid="{00000000-0005-0000-0000-0000BF090000}"/>
    <cellStyle name="Normal 2 19 4 4 4 3" xfId="2495" xr:uid="{00000000-0005-0000-0000-0000C0090000}"/>
    <cellStyle name="Normal 2 19 4 4 5" xfId="2496" xr:uid="{00000000-0005-0000-0000-0000C1090000}"/>
    <cellStyle name="Normal 2 19 4 4 6" xfId="2497" xr:uid="{00000000-0005-0000-0000-0000C2090000}"/>
    <cellStyle name="Normal 2 19 4 5" xfId="2498" xr:uid="{00000000-0005-0000-0000-0000C3090000}"/>
    <cellStyle name="Normal 2 19 4 5 2" xfId="2499" xr:uid="{00000000-0005-0000-0000-0000C4090000}"/>
    <cellStyle name="Normal 2 19 4 5 2 2" xfId="2500" xr:uid="{00000000-0005-0000-0000-0000C5090000}"/>
    <cellStyle name="Normal 2 19 4 5 2 2 2" xfId="2501" xr:uid="{00000000-0005-0000-0000-0000C6090000}"/>
    <cellStyle name="Normal 2 19 4 5 2 2 3" xfId="2502" xr:uid="{00000000-0005-0000-0000-0000C7090000}"/>
    <cellStyle name="Normal 2 19 4 5 2 3" xfId="2503" xr:uid="{00000000-0005-0000-0000-0000C8090000}"/>
    <cellStyle name="Normal 2 19 4 5 2 4" xfId="2504" xr:uid="{00000000-0005-0000-0000-0000C9090000}"/>
    <cellStyle name="Normal 2 19 4 5 3" xfId="2505" xr:uid="{00000000-0005-0000-0000-0000CA090000}"/>
    <cellStyle name="Normal 2 19 4 5 3 2" xfId="2506" xr:uid="{00000000-0005-0000-0000-0000CB090000}"/>
    <cellStyle name="Normal 2 19 4 5 3 2 2" xfId="2507" xr:uid="{00000000-0005-0000-0000-0000CC090000}"/>
    <cellStyle name="Normal 2 19 4 5 3 2 3" xfId="2508" xr:uid="{00000000-0005-0000-0000-0000CD090000}"/>
    <cellStyle name="Normal 2 19 4 5 3 3" xfId="2509" xr:uid="{00000000-0005-0000-0000-0000CE090000}"/>
    <cellStyle name="Normal 2 19 4 5 3 4" xfId="2510" xr:uid="{00000000-0005-0000-0000-0000CF090000}"/>
    <cellStyle name="Normal 2 19 4 5 4" xfId="2511" xr:uid="{00000000-0005-0000-0000-0000D0090000}"/>
    <cellStyle name="Normal 2 19 4 5 4 2" xfId="2512" xr:uid="{00000000-0005-0000-0000-0000D1090000}"/>
    <cellStyle name="Normal 2 19 4 5 4 3" xfId="2513" xr:uid="{00000000-0005-0000-0000-0000D2090000}"/>
    <cellStyle name="Normal 2 19 4 5 5" xfId="2514" xr:uid="{00000000-0005-0000-0000-0000D3090000}"/>
    <cellStyle name="Normal 2 19 4 5 6" xfId="2515" xr:uid="{00000000-0005-0000-0000-0000D4090000}"/>
    <cellStyle name="Normal 2 19 4 6" xfId="2516" xr:uid="{00000000-0005-0000-0000-0000D5090000}"/>
    <cellStyle name="Normal 2 19 4 6 2" xfId="2517" xr:uid="{00000000-0005-0000-0000-0000D6090000}"/>
    <cellStyle name="Normal 2 19 4 6 2 2" xfId="2518" xr:uid="{00000000-0005-0000-0000-0000D7090000}"/>
    <cellStyle name="Normal 2 19 4 6 2 2 2" xfId="2519" xr:uid="{00000000-0005-0000-0000-0000D8090000}"/>
    <cellStyle name="Normal 2 19 4 6 2 2 3" xfId="2520" xr:uid="{00000000-0005-0000-0000-0000D9090000}"/>
    <cellStyle name="Normal 2 19 4 6 2 3" xfId="2521" xr:uid="{00000000-0005-0000-0000-0000DA090000}"/>
    <cellStyle name="Normal 2 19 4 6 2 4" xfId="2522" xr:uid="{00000000-0005-0000-0000-0000DB090000}"/>
    <cellStyle name="Normal 2 19 4 6 3" xfId="2523" xr:uid="{00000000-0005-0000-0000-0000DC090000}"/>
    <cellStyle name="Normal 2 19 4 6 3 2" xfId="2524" xr:uid="{00000000-0005-0000-0000-0000DD090000}"/>
    <cellStyle name="Normal 2 19 4 6 3 2 2" xfId="2525" xr:uid="{00000000-0005-0000-0000-0000DE090000}"/>
    <cellStyle name="Normal 2 19 4 6 3 2 3" xfId="2526" xr:uid="{00000000-0005-0000-0000-0000DF090000}"/>
    <cellStyle name="Normal 2 19 4 6 3 3" xfId="2527" xr:uid="{00000000-0005-0000-0000-0000E0090000}"/>
    <cellStyle name="Normal 2 19 4 6 3 4" xfId="2528" xr:uid="{00000000-0005-0000-0000-0000E1090000}"/>
    <cellStyle name="Normal 2 19 4 6 4" xfId="2529" xr:uid="{00000000-0005-0000-0000-0000E2090000}"/>
    <cellStyle name="Normal 2 19 4 6 4 2" xfId="2530" xr:uid="{00000000-0005-0000-0000-0000E3090000}"/>
    <cellStyle name="Normal 2 19 4 6 4 3" xfId="2531" xr:uid="{00000000-0005-0000-0000-0000E4090000}"/>
    <cellStyle name="Normal 2 19 4 6 5" xfId="2532" xr:uid="{00000000-0005-0000-0000-0000E5090000}"/>
    <cellStyle name="Normal 2 19 4 6 6" xfId="2533" xr:uid="{00000000-0005-0000-0000-0000E6090000}"/>
    <cellStyle name="Normal 2 19 4 7" xfId="2534" xr:uid="{00000000-0005-0000-0000-0000E7090000}"/>
    <cellStyle name="Normal 2 19 4 7 2" xfId="2535" xr:uid="{00000000-0005-0000-0000-0000E8090000}"/>
    <cellStyle name="Normal 2 19 4 7 2 2" xfId="2536" xr:uid="{00000000-0005-0000-0000-0000E9090000}"/>
    <cellStyle name="Normal 2 19 4 7 2 2 2" xfId="2537" xr:uid="{00000000-0005-0000-0000-0000EA090000}"/>
    <cellStyle name="Normal 2 19 4 7 2 2 3" xfId="2538" xr:uid="{00000000-0005-0000-0000-0000EB090000}"/>
    <cellStyle name="Normal 2 19 4 7 2 3" xfId="2539" xr:uid="{00000000-0005-0000-0000-0000EC090000}"/>
    <cellStyle name="Normal 2 19 4 7 2 4" xfId="2540" xr:uid="{00000000-0005-0000-0000-0000ED090000}"/>
    <cellStyle name="Normal 2 19 4 7 3" xfId="2541" xr:uid="{00000000-0005-0000-0000-0000EE090000}"/>
    <cellStyle name="Normal 2 19 4 7 3 2" xfId="2542" xr:uid="{00000000-0005-0000-0000-0000EF090000}"/>
    <cellStyle name="Normal 2 19 4 7 3 2 2" xfId="2543" xr:uid="{00000000-0005-0000-0000-0000F0090000}"/>
    <cellStyle name="Normal 2 19 4 7 3 2 3" xfId="2544" xr:uid="{00000000-0005-0000-0000-0000F1090000}"/>
    <cellStyle name="Normal 2 19 4 7 3 3" xfId="2545" xr:uid="{00000000-0005-0000-0000-0000F2090000}"/>
    <cellStyle name="Normal 2 19 4 7 3 4" xfId="2546" xr:uid="{00000000-0005-0000-0000-0000F3090000}"/>
    <cellStyle name="Normal 2 19 4 7 4" xfId="2547" xr:uid="{00000000-0005-0000-0000-0000F4090000}"/>
    <cellStyle name="Normal 2 19 4 7 4 2" xfId="2548" xr:uid="{00000000-0005-0000-0000-0000F5090000}"/>
    <cellStyle name="Normal 2 19 4 7 4 3" xfId="2549" xr:uid="{00000000-0005-0000-0000-0000F6090000}"/>
    <cellStyle name="Normal 2 19 4 7 5" xfId="2550" xr:uid="{00000000-0005-0000-0000-0000F7090000}"/>
    <cellStyle name="Normal 2 19 4 7 6" xfId="2551" xr:uid="{00000000-0005-0000-0000-0000F8090000}"/>
    <cellStyle name="Normal 2 19 4 8" xfId="2552" xr:uid="{00000000-0005-0000-0000-0000F9090000}"/>
    <cellStyle name="Normal 2 19 4 8 2" xfId="2553" xr:uid="{00000000-0005-0000-0000-0000FA090000}"/>
    <cellStyle name="Normal 2 19 4 8 2 2" xfId="2554" xr:uid="{00000000-0005-0000-0000-0000FB090000}"/>
    <cellStyle name="Normal 2 19 4 8 2 2 2" xfId="2555" xr:uid="{00000000-0005-0000-0000-0000FC090000}"/>
    <cellStyle name="Normal 2 19 4 8 2 2 3" xfId="2556" xr:uid="{00000000-0005-0000-0000-0000FD090000}"/>
    <cellStyle name="Normal 2 19 4 8 2 3" xfId="2557" xr:uid="{00000000-0005-0000-0000-0000FE090000}"/>
    <cellStyle name="Normal 2 19 4 8 2 4" xfId="2558" xr:uid="{00000000-0005-0000-0000-0000FF090000}"/>
    <cellStyle name="Normal 2 19 4 8 3" xfId="2559" xr:uid="{00000000-0005-0000-0000-0000000A0000}"/>
    <cellStyle name="Normal 2 19 4 8 3 2" xfId="2560" xr:uid="{00000000-0005-0000-0000-0000010A0000}"/>
    <cellStyle name="Normal 2 19 4 8 3 2 2" xfId="2561" xr:uid="{00000000-0005-0000-0000-0000020A0000}"/>
    <cellStyle name="Normal 2 19 4 8 3 2 3" xfId="2562" xr:uid="{00000000-0005-0000-0000-0000030A0000}"/>
    <cellStyle name="Normal 2 19 4 8 3 3" xfId="2563" xr:uid="{00000000-0005-0000-0000-0000040A0000}"/>
    <cellStyle name="Normal 2 19 4 8 3 4" xfId="2564" xr:uid="{00000000-0005-0000-0000-0000050A0000}"/>
    <cellStyle name="Normal 2 19 4 8 4" xfId="2565" xr:uid="{00000000-0005-0000-0000-0000060A0000}"/>
    <cellStyle name="Normal 2 19 4 8 4 2" xfId="2566" xr:uid="{00000000-0005-0000-0000-0000070A0000}"/>
    <cellStyle name="Normal 2 19 4 8 4 3" xfId="2567" xr:uid="{00000000-0005-0000-0000-0000080A0000}"/>
    <cellStyle name="Normal 2 19 4 8 5" xfId="2568" xr:uid="{00000000-0005-0000-0000-0000090A0000}"/>
    <cellStyle name="Normal 2 19 4 8 6" xfId="2569" xr:uid="{00000000-0005-0000-0000-00000A0A0000}"/>
    <cellStyle name="Normal 2 19 4 9" xfId="2570" xr:uid="{00000000-0005-0000-0000-00000B0A0000}"/>
    <cellStyle name="Normal 2 19 4 9 2" xfId="2571" xr:uid="{00000000-0005-0000-0000-00000C0A0000}"/>
    <cellStyle name="Normal 2 19 4 9 2 2" xfId="2572" xr:uid="{00000000-0005-0000-0000-00000D0A0000}"/>
    <cellStyle name="Normal 2 19 4 9 2 3" xfId="2573" xr:uid="{00000000-0005-0000-0000-00000E0A0000}"/>
    <cellStyle name="Normal 2 19 4 9 3" xfId="2574" xr:uid="{00000000-0005-0000-0000-00000F0A0000}"/>
    <cellStyle name="Normal 2 19 4 9 4" xfId="2575" xr:uid="{00000000-0005-0000-0000-0000100A0000}"/>
    <cellStyle name="Normal 2 19 5" xfId="2576" xr:uid="{00000000-0005-0000-0000-0000110A0000}"/>
    <cellStyle name="Normal 2 19 5 2" xfId="2577" xr:uid="{00000000-0005-0000-0000-0000120A0000}"/>
    <cellStyle name="Normal 2 19 5 2 2" xfId="2578" xr:uid="{00000000-0005-0000-0000-0000130A0000}"/>
    <cellStyle name="Normal 2 19 5 2 2 2" xfId="2579" xr:uid="{00000000-0005-0000-0000-0000140A0000}"/>
    <cellStyle name="Normal 2 19 5 2 2 2 2" xfId="2580" xr:uid="{00000000-0005-0000-0000-0000150A0000}"/>
    <cellStyle name="Normal 2 19 5 2 2 2 3" xfId="2581" xr:uid="{00000000-0005-0000-0000-0000160A0000}"/>
    <cellStyle name="Normal 2 19 5 2 2 3" xfId="2582" xr:uid="{00000000-0005-0000-0000-0000170A0000}"/>
    <cellStyle name="Normal 2 19 5 2 2 4" xfId="2583" xr:uid="{00000000-0005-0000-0000-0000180A0000}"/>
    <cellStyle name="Normal 2 19 5 2 3" xfId="2584" xr:uid="{00000000-0005-0000-0000-0000190A0000}"/>
    <cellStyle name="Normal 2 19 5 2 3 2" xfId="2585" xr:uid="{00000000-0005-0000-0000-00001A0A0000}"/>
    <cellStyle name="Normal 2 19 5 2 3 2 2" xfId="2586" xr:uid="{00000000-0005-0000-0000-00001B0A0000}"/>
    <cellStyle name="Normal 2 19 5 2 3 2 3" xfId="2587" xr:uid="{00000000-0005-0000-0000-00001C0A0000}"/>
    <cellStyle name="Normal 2 19 5 2 3 3" xfId="2588" xr:uid="{00000000-0005-0000-0000-00001D0A0000}"/>
    <cellStyle name="Normal 2 19 5 2 3 4" xfId="2589" xr:uid="{00000000-0005-0000-0000-00001E0A0000}"/>
    <cellStyle name="Normal 2 19 5 2 4" xfId="2590" xr:uid="{00000000-0005-0000-0000-00001F0A0000}"/>
    <cellStyle name="Normal 2 19 5 2 4 2" xfId="2591" xr:uid="{00000000-0005-0000-0000-0000200A0000}"/>
    <cellStyle name="Normal 2 19 5 2 4 3" xfId="2592" xr:uid="{00000000-0005-0000-0000-0000210A0000}"/>
    <cellStyle name="Normal 2 19 5 2 5" xfId="2593" xr:uid="{00000000-0005-0000-0000-0000220A0000}"/>
    <cellStyle name="Normal 2 19 5 2 6" xfId="2594" xr:uid="{00000000-0005-0000-0000-0000230A0000}"/>
    <cellStyle name="Normal 2 19 5 3" xfId="2595" xr:uid="{00000000-0005-0000-0000-0000240A0000}"/>
    <cellStyle name="Normal 2 19 5 3 2" xfId="2596" xr:uid="{00000000-0005-0000-0000-0000250A0000}"/>
    <cellStyle name="Normal 2 19 5 3 2 2" xfId="2597" xr:uid="{00000000-0005-0000-0000-0000260A0000}"/>
    <cellStyle name="Normal 2 19 5 3 2 2 2" xfId="2598" xr:uid="{00000000-0005-0000-0000-0000270A0000}"/>
    <cellStyle name="Normal 2 19 5 3 2 2 3" xfId="2599" xr:uid="{00000000-0005-0000-0000-0000280A0000}"/>
    <cellStyle name="Normal 2 19 5 3 2 3" xfId="2600" xr:uid="{00000000-0005-0000-0000-0000290A0000}"/>
    <cellStyle name="Normal 2 19 5 3 2 4" xfId="2601" xr:uid="{00000000-0005-0000-0000-00002A0A0000}"/>
    <cellStyle name="Normal 2 19 5 3 3" xfId="2602" xr:uid="{00000000-0005-0000-0000-00002B0A0000}"/>
    <cellStyle name="Normal 2 19 5 3 3 2" xfId="2603" xr:uid="{00000000-0005-0000-0000-00002C0A0000}"/>
    <cellStyle name="Normal 2 19 5 3 3 2 2" xfId="2604" xr:uid="{00000000-0005-0000-0000-00002D0A0000}"/>
    <cellStyle name="Normal 2 19 5 3 3 2 3" xfId="2605" xr:uid="{00000000-0005-0000-0000-00002E0A0000}"/>
    <cellStyle name="Normal 2 19 5 3 3 3" xfId="2606" xr:uid="{00000000-0005-0000-0000-00002F0A0000}"/>
    <cellStyle name="Normal 2 19 5 3 3 4" xfId="2607" xr:uid="{00000000-0005-0000-0000-0000300A0000}"/>
    <cellStyle name="Normal 2 19 5 3 4" xfId="2608" xr:uid="{00000000-0005-0000-0000-0000310A0000}"/>
    <cellStyle name="Normal 2 19 5 3 4 2" xfId="2609" xr:uid="{00000000-0005-0000-0000-0000320A0000}"/>
    <cellStyle name="Normal 2 19 5 3 4 3" xfId="2610" xr:uid="{00000000-0005-0000-0000-0000330A0000}"/>
    <cellStyle name="Normal 2 19 5 3 5" xfId="2611" xr:uid="{00000000-0005-0000-0000-0000340A0000}"/>
    <cellStyle name="Normal 2 19 5 3 6" xfId="2612" xr:uid="{00000000-0005-0000-0000-0000350A0000}"/>
    <cellStyle name="Normal 2 19 5 4" xfId="2613" xr:uid="{00000000-0005-0000-0000-0000360A0000}"/>
    <cellStyle name="Normal 2 19 5 4 2" xfId="2614" xr:uid="{00000000-0005-0000-0000-0000370A0000}"/>
    <cellStyle name="Normal 2 19 5 4 2 2" xfId="2615" xr:uid="{00000000-0005-0000-0000-0000380A0000}"/>
    <cellStyle name="Normal 2 19 5 4 2 3" xfId="2616" xr:uid="{00000000-0005-0000-0000-0000390A0000}"/>
    <cellStyle name="Normal 2 19 5 4 3" xfId="2617" xr:uid="{00000000-0005-0000-0000-00003A0A0000}"/>
    <cellStyle name="Normal 2 19 5 4 4" xfId="2618" xr:uid="{00000000-0005-0000-0000-00003B0A0000}"/>
    <cellStyle name="Normal 2 19 5 5" xfId="2619" xr:uid="{00000000-0005-0000-0000-00003C0A0000}"/>
    <cellStyle name="Normal 2 19 5 5 2" xfId="2620" xr:uid="{00000000-0005-0000-0000-00003D0A0000}"/>
    <cellStyle name="Normal 2 19 5 5 2 2" xfId="2621" xr:uid="{00000000-0005-0000-0000-00003E0A0000}"/>
    <cellStyle name="Normal 2 19 5 5 2 3" xfId="2622" xr:uid="{00000000-0005-0000-0000-00003F0A0000}"/>
    <cellStyle name="Normal 2 19 5 5 3" xfId="2623" xr:uid="{00000000-0005-0000-0000-0000400A0000}"/>
    <cellStyle name="Normal 2 19 5 5 4" xfId="2624" xr:uid="{00000000-0005-0000-0000-0000410A0000}"/>
    <cellStyle name="Normal 2 19 5 6" xfId="2625" xr:uid="{00000000-0005-0000-0000-0000420A0000}"/>
    <cellStyle name="Normal 2 19 5 6 2" xfId="2626" xr:uid="{00000000-0005-0000-0000-0000430A0000}"/>
    <cellStyle name="Normal 2 19 5 6 3" xfId="2627" xr:uid="{00000000-0005-0000-0000-0000440A0000}"/>
    <cellStyle name="Normal 2 19 5 7" xfId="2628" xr:uid="{00000000-0005-0000-0000-0000450A0000}"/>
    <cellStyle name="Normal 2 19 5 8" xfId="2629" xr:uid="{00000000-0005-0000-0000-0000460A0000}"/>
    <cellStyle name="Normal 2 19 6" xfId="2630" xr:uid="{00000000-0005-0000-0000-0000470A0000}"/>
    <cellStyle name="Normal 2 19 6 2" xfId="2631" xr:uid="{00000000-0005-0000-0000-0000480A0000}"/>
    <cellStyle name="Normal 2 19 6 2 2" xfId="2632" xr:uid="{00000000-0005-0000-0000-0000490A0000}"/>
    <cellStyle name="Normal 2 19 6 2 2 2" xfId="2633" xr:uid="{00000000-0005-0000-0000-00004A0A0000}"/>
    <cellStyle name="Normal 2 19 6 2 2 2 2" xfId="2634" xr:uid="{00000000-0005-0000-0000-00004B0A0000}"/>
    <cellStyle name="Normal 2 19 6 2 2 2 3" xfId="2635" xr:uid="{00000000-0005-0000-0000-00004C0A0000}"/>
    <cellStyle name="Normal 2 19 6 2 2 3" xfId="2636" xr:uid="{00000000-0005-0000-0000-00004D0A0000}"/>
    <cellStyle name="Normal 2 19 6 2 2 4" xfId="2637" xr:uid="{00000000-0005-0000-0000-00004E0A0000}"/>
    <cellStyle name="Normal 2 19 6 2 3" xfId="2638" xr:uid="{00000000-0005-0000-0000-00004F0A0000}"/>
    <cellStyle name="Normal 2 19 6 2 3 2" xfId="2639" xr:uid="{00000000-0005-0000-0000-0000500A0000}"/>
    <cellStyle name="Normal 2 19 6 2 3 2 2" xfId="2640" xr:uid="{00000000-0005-0000-0000-0000510A0000}"/>
    <cellStyle name="Normal 2 19 6 2 3 2 3" xfId="2641" xr:uid="{00000000-0005-0000-0000-0000520A0000}"/>
    <cellStyle name="Normal 2 19 6 2 3 3" xfId="2642" xr:uid="{00000000-0005-0000-0000-0000530A0000}"/>
    <cellStyle name="Normal 2 19 6 2 3 4" xfId="2643" xr:uid="{00000000-0005-0000-0000-0000540A0000}"/>
    <cellStyle name="Normal 2 19 6 2 4" xfId="2644" xr:uid="{00000000-0005-0000-0000-0000550A0000}"/>
    <cellStyle name="Normal 2 19 6 2 4 2" xfId="2645" xr:uid="{00000000-0005-0000-0000-0000560A0000}"/>
    <cellStyle name="Normal 2 19 6 2 4 3" xfId="2646" xr:uid="{00000000-0005-0000-0000-0000570A0000}"/>
    <cellStyle name="Normal 2 19 6 2 5" xfId="2647" xr:uid="{00000000-0005-0000-0000-0000580A0000}"/>
    <cellStyle name="Normal 2 19 6 2 6" xfId="2648" xr:uid="{00000000-0005-0000-0000-0000590A0000}"/>
    <cellStyle name="Normal 2 19 6 3" xfId="2649" xr:uid="{00000000-0005-0000-0000-00005A0A0000}"/>
    <cellStyle name="Normal 2 19 6 3 2" xfId="2650" xr:uid="{00000000-0005-0000-0000-00005B0A0000}"/>
    <cellStyle name="Normal 2 19 6 3 2 2" xfId="2651" xr:uid="{00000000-0005-0000-0000-00005C0A0000}"/>
    <cellStyle name="Normal 2 19 6 3 2 2 2" xfId="2652" xr:uid="{00000000-0005-0000-0000-00005D0A0000}"/>
    <cellStyle name="Normal 2 19 6 3 2 2 3" xfId="2653" xr:uid="{00000000-0005-0000-0000-00005E0A0000}"/>
    <cellStyle name="Normal 2 19 6 3 2 3" xfId="2654" xr:uid="{00000000-0005-0000-0000-00005F0A0000}"/>
    <cellStyle name="Normal 2 19 6 3 2 4" xfId="2655" xr:uid="{00000000-0005-0000-0000-0000600A0000}"/>
    <cellStyle name="Normal 2 19 6 3 3" xfId="2656" xr:uid="{00000000-0005-0000-0000-0000610A0000}"/>
    <cellStyle name="Normal 2 19 6 3 3 2" xfId="2657" xr:uid="{00000000-0005-0000-0000-0000620A0000}"/>
    <cellStyle name="Normal 2 19 6 3 3 2 2" xfId="2658" xr:uid="{00000000-0005-0000-0000-0000630A0000}"/>
    <cellStyle name="Normal 2 19 6 3 3 2 3" xfId="2659" xr:uid="{00000000-0005-0000-0000-0000640A0000}"/>
    <cellStyle name="Normal 2 19 6 3 3 3" xfId="2660" xr:uid="{00000000-0005-0000-0000-0000650A0000}"/>
    <cellStyle name="Normal 2 19 6 3 3 4" xfId="2661" xr:uid="{00000000-0005-0000-0000-0000660A0000}"/>
    <cellStyle name="Normal 2 19 6 3 4" xfId="2662" xr:uid="{00000000-0005-0000-0000-0000670A0000}"/>
    <cellStyle name="Normal 2 19 6 3 4 2" xfId="2663" xr:uid="{00000000-0005-0000-0000-0000680A0000}"/>
    <cellStyle name="Normal 2 19 6 3 4 3" xfId="2664" xr:uid="{00000000-0005-0000-0000-0000690A0000}"/>
    <cellStyle name="Normal 2 19 6 3 5" xfId="2665" xr:uid="{00000000-0005-0000-0000-00006A0A0000}"/>
    <cellStyle name="Normal 2 19 6 3 6" xfId="2666" xr:uid="{00000000-0005-0000-0000-00006B0A0000}"/>
    <cellStyle name="Normal 2 19 6 4" xfId="2667" xr:uid="{00000000-0005-0000-0000-00006C0A0000}"/>
    <cellStyle name="Normal 2 19 6 4 2" xfId="2668" xr:uid="{00000000-0005-0000-0000-00006D0A0000}"/>
    <cellStyle name="Normal 2 19 6 4 2 2" xfId="2669" xr:uid="{00000000-0005-0000-0000-00006E0A0000}"/>
    <cellStyle name="Normal 2 19 6 4 2 3" xfId="2670" xr:uid="{00000000-0005-0000-0000-00006F0A0000}"/>
    <cellStyle name="Normal 2 19 6 4 3" xfId="2671" xr:uid="{00000000-0005-0000-0000-0000700A0000}"/>
    <cellStyle name="Normal 2 19 6 4 4" xfId="2672" xr:uid="{00000000-0005-0000-0000-0000710A0000}"/>
    <cellStyle name="Normal 2 19 6 5" xfId="2673" xr:uid="{00000000-0005-0000-0000-0000720A0000}"/>
    <cellStyle name="Normal 2 19 6 5 2" xfId="2674" xr:uid="{00000000-0005-0000-0000-0000730A0000}"/>
    <cellStyle name="Normal 2 19 6 5 2 2" xfId="2675" xr:uid="{00000000-0005-0000-0000-0000740A0000}"/>
    <cellStyle name="Normal 2 19 6 5 2 3" xfId="2676" xr:uid="{00000000-0005-0000-0000-0000750A0000}"/>
    <cellStyle name="Normal 2 19 6 5 3" xfId="2677" xr:uid="{00000000-0005-0000-0000-0000760A0000}"/>
    <cellStyle name="Normal 2 19 6 5 4" xfId="2678" xr:uid="{00000000-0005-0000-0000-0000770A0000}"/>
    <cellStyle name="Normal 2 19 6 6" xfId="2679" xr:uid="{00000000-0005-0000-0000-0000780A0000}"/>
    <cellStyle name="Normal 2 19 6 6 2" xfId="2680" xr:uid="{00000000-0005-0000-0000-0000790A0000}"/>
    <cellStyle name="Normal 2 19 6 6 3" xfId="2681" xr:uid="{00000000-0005-0000-0000-00007A0A0000}"/>
    <cellStyle name="Normal 2 19 6 7" xfId="2682" xr:uid="{00000000-0005-0000-0000-00007B0A0000}"/>
    <cellStyle name="Normal 2 19 6 8" xfId="2683" xr:uid="{00000000-0005-0000-0000-00007C0A0000}"/>
    <cellStyle name="Normal 2 19 7" xfId="2684" xr:uid="{00000000-0005-0000-0000-00007D0A0000}"/>
    <cellStyle name="Normal 2 19 7 2" xfId="2685" xr:uid="{00000000-0005-0000-0000-00007E0A0000}"/>
    <cellStyle name="Normal 2 19 7 2 2" xfId="2686" xr:uid="{00000000-0005-0000-0000-00007F0A0000}"/>
    <cellStyle name="Normal 2 19 7 2 2 2" xfId="2687" xr:uid="{00000000-0005-0000-0000-0000800A0000}"/>
    <cellStyle name="Normal 2 19 7 2 2 2 2" xfId="2688" xr:uid="{00000000-0005-0000-0000-0000810A0000}"/>
    <cellStyle name="Normal 2 19 7 2 2 2 3" xfId="2689" xr:uid="{00000000-0005-0000-0000-0000820A0000}"/>
    <cellStyle name="Normal 2 19 7 2 2 3" xfId="2690" xr:uid="{00000000-0005-0000-0000-0000830A0000}"/>
    <cellStyle name="Normal 2 19 7 2 2 4" xfId="2691" xr:uid="{00000000-0005-0000-0000-0000840A0000}"/>
    <cellStyle name="Normal 2 19 7 2 3" xfId="2692" xr:uid="{00000000-0005-0000-0000-0000850A0000}"/>
    <cellStyle name="Normal 2 19 7 2 3 2" xfId="2693" xr:uid="{00000000-0005-0000-0000-0000860A0000}"/>
    <cellStyle name="Normal 2 19 7 2 3 2 2" xfId="2694" xr:uid="{00000000-0005-0000-0000-0000870A0000}"/>
    <cellStyle name="Normal 2 19 7 2 3 2 3" xfId="2695" xr:uid="{00000000-0005-0000-0000-0000880A0000}"/>
    <cellStyle name="Normal 2 19 7 2 3 3" xfId="2696" xr:uid="{00000000-0005-0000-0000-0000890A0000}"/>
    <cellStyle name="Normal 2 19 7 2 3 4" xfId="2697" xr:uid="{00000000-0005-0000-0000-00008A0A0000}"/>
    <cellStyle name="Normal 2 19 7 2 4" xfId="2698" xr:uid="{00000000-0005-0000-0000-00008B0A0000}"/>
    <cellStyle name="Normal 2 19 7 2 4 2" xfId="2699" xr:uid="{00000000-0005-0000-0000-00008C0A0000}"/>
    <cellStyle name="Normal 2 19 7 2 4 3" xfId="2700" xr:uid="{00000000-0005-0000-0000-00008D0A0000}"/>
    <cellStyle name="Normal 2 19 7 2 5" xfId="2701" xr:uid="{00000000-0005-0000-0000-00008E0A0000}"/>
    <cellStyle name="Normal 2 19 7 2 6" xfId="2702" xr:uid="{00000000-0005-0000-0000-00008F0A0000}"/>
    <cellStyle name="Normal 2 19 7 3" xfId="2703" xr:uid="{00000000-0005-0000-0000-0000900A0000}"/>
    <cellStyle name="Normal 2 19 7 3 2" xfId="2704" xr:uid="{00000000-0005-0000-0000-0000910A0000}"/>
    <cellStyle name="Normal 2 19 7 3 2 2" xfId="2705" xr:uid="{00000000-0005-0000-0000-0000920A0000}"/>
    <cellStyle name="Normal 2 19 7 3 2 2 2" xfId="2706" xr:uid="{00000000-0005-0000-0000-0000930A0000}"/>
    <cellStyle name="Normal 2 19 7 3 2 2 3" xfId="2707" xr:uid="{00000000-0005-0000-0000-0000940A0000}"/>
    <cellStyle name="Normal 2 19 7 3 2 3" xfId="2708" xr:uid="{00000000-0005-0000-0000-0000950A0000}"/>
    <cellStyle name="Normal 2 19 7 3 2 4" xfId="2709" xr:uid="{00000000-0005-0000-0000-0000960A0000}"/>
    <cellStyle name="Normal 2 19 7 3 3" xfId="2710" xr:uid="{00000000-0005-0000-0000-0000970A0000}"/>
    <cellStyle name="Normal 2 19 7 3 3 2" xfId="2711" xr:uid="{00000000-0005-0000-0000-0000980A0000}"/>
    <cellStyle name="Normal 2 19 7 3 3 2 2" xfId="2712" xr:uid="{00000000-0005-0000-0000-0000990A0000}"/>
    <cellStyle name="Normal 2 19 7 3 3 2 3" xfId="2713" xr:uid="{00000000-0005-0000-0000-00009A0A0000}"/>
    <cellStyle name="Normal 2 19 7 3 3 3" xfId="2714" xr:uid="{00000000-0005-0000-0000-00009B0A0000}"/>
    <cellStyle name="Normal 2 19 7 3 3 4" xfId="2715" xr:uid="{00000000-0005-0000-0000-00009C0A0000}"/>
    <cellStyle name="Normal 2 19 7 3 4" xfId="2716" xr:uid="{00000000-0005-0000-0000-00009D0A0000}"/>
    <cellStyle name="Normal 2 19 7 3 4 2" xfId="2717" xr:uid="{00000000-0005-0000-0000-00009E0A0000}"/>
    <cellStyle name="Normal 2 19 7 3 4 3" xfId="2718" xr:uid="{00000000-0005-0000-0000-00009F0A0000}"/>
    <cellStyle name="Normal 2 19 7 3 5" xfId="2719" xr:uid="{00000000-0005-0000-0000-0000A00A0000}"/>
    <cellStyle name="Normal 2 19 7 3 6" xfId="2720" xr:uid="{00000000-0005-0000-0000-0000A10A0000}"/>
    <cellStyle name="Normal 2 19 7 4" xfId="2721" xr:uid="{00000000-0005-0000-0000-0000A20A0000}"/>
    <cellStyle name="Normal 2 19 7 4 2" xfId="2722" xr:uid="{00000000-0005-0000-0000-0000A30A0000}"/>
    <cellStyle name="Normal 2 19 7 4 2 2" xfId="2723" xr:uid="{00000000-0005-0000-0000-0000A40A0000}"/>
    <cellStyle name="Normal 2 19 7 4 2 3" xfId="2724" xr:uid="{00000000-0005-0000-0000-0000A50A0000}"/>
    <cellStyle name="Normal 2 19 7 4 3" xfId="2725" xr:uid="{00000000-0005-0000-0000-0000A60A0000}"/>
    <cellStyle name="Normal 2 19 7 4 4" xfId="2726" xr:uid="{00000000-0005-0000-0000-0000A70A0000}"/>
    <cellStyle name="Normal 2 19 7 5" xfId="2727" xr:uid="{00000000-0005-0000-0000-0000A80A0000}"/>
    <cellStyle name="Normal 2 19 7 5 2" xfId="2728" xr:uid="{00000000-0005-0000-0000-0000A90A0000}"/>
    <cellStyle name="Normal 2 19 7 5 2 2" xfId="2729" xr:uid="{00000000-0005-0000-0000-0000AA0A0000}"/>
    <cellStyle name="Normal 2 19 7 5 2 3" xfId="2730" xr:uid="{00000000-0005-0000-0000-0000AB0A0000}"/>
    <cellStyle name="Normal 2 19 7 5 3" xfId="2731" xr:uid="{00000000-0005-0000-0000-0000AC0A0000}"/>
    <cellStyle name="Normal 2 19 7 5 4" xfId="2732" xr:uid="{00000000-0005-0000-0000-0000AD0A0000}"/>
    <cellStyle name="Normal 2 19 7 6" xfId="2733" xr:uid="{00000000-0005-0000-0000-0000AE0A0000}"/>
    <cellStyle name="Normal 2 19 7 6 2" xfId="2734" xr:uid="{00000000-0005-0000-0000-0000AF0A0000}"/>
    <cellStyle name="Normal 2 19 7 6 3" xfId="2735" xr:uid="{00000000-0005-0000-0000-0000B00A0000}"/>
    <cellStyle name="Normal 2 19 7 7" xfId="2736" xr:uid="{00000000-0005-0000-0000-0000B10A0000}"/>
    <cellStyle name="Normal 2 19 7 8" xfId="2737" xr:uid="{00000000-0005-0000-0000-0000B20A0000}"/>
    <cellStyle name="Normal 2 19 8" xfId="2738" xr:uid="{00000000-0005-0000-0000-0000B30A0000}"/>
    <cellStyle name="Normal 2 19 8 2" xfId="2739" xr:uid="{00000000-0005-0000-0000-0000B40A0000}"/>
    <cellStyle name="Normal 2 19 8 2 2" xfId="2740" xr:uid="{00000000-0005-0000-0000-0000B50A0000}"/>
    <cellStyle name="Normal 2 19 8 2 2 2" xfId="2741" xr:uid="{00000000-0005-0000-0000-0000B60A0000}"/>
    <cellStyle name="Normal 2 19 8 2 2 2 2" xfId="2742" xr:uid="{00000000-0005-0000-0000-0000B70A0000}"/>
    <cellStyle name="Normal 2 19 8 2 2 2 3" xfId="2743" xr:uid="{00000000-0005-0000-0000-0000B80A0000}"/>
    <cellStyle name="Normal 2 19 8 2 2 3" xfId="2744" xr:uid="{00000000-0005-0000-0000-0000B90A0000}"/>
    <cellStyle name="Normal 2 19 8 2 2 4" xfId="2745" xr:uid="{00000000-0005-0000-0000-0000BA0A0000}"/>
    <cellStyle name="Normal 2 19 8 2 3" xfId="2746" xr:uid="{00000000-0005-0000-0000-0000BB0A0000}"/>
    <cellStyle name="Normal 2 19 8 2 3 2" xfId="2747" xr:uid="{00000000-0005-0000-0000-0000BC0A0000}"/>
    <cellStyle name="Normal 2 19 8 2 3 2 2" xfId="2748" xr:uid="{00000000-0005-0000-0000-0000BD0A0000}"/>
    <cellStyle name="Normal 2 19 8 2 3 2 3" xfId="2749" xr:uid="{00000000-0005-0000-0000-0000BE0A0000}"/>
    <cellStyle name="Normal 2 19 8 2 3 3" xfId="2750" xr:uid="{00000000-0005-0000-0000-0000BF0A0000}"/>
    <cellStyle name="Normal 2 19 8 2 3 4" xfId="2751" xr:uid="{00000000-0005-0000-0000-0000C00A0000}"/>
    <cellStyle name="Normal 2 19 8 2 4" xfId="2752" xr:uid="{00000000-0005-0000-0000-0000C10A0000}"/>
    <cellStyle name="Normal 2 19 8 2 4 2" xfId="2753" xr:uid="{00000000-0005-0000-0000-0000C20A0000}"/>
    <cellStyle name="Normal 2 19 8 2 4 3" xfId="2754" xr:uid="{00000000-0005-0000-0000-0000C30A0000}"/>
    <cellStyle name="Normal 2 19 8 2 5" xfId="2755" xr:uid="{00000000-0005-0000-0000-0000C40A0000}"/>
    <cellStyle name="Normal 2 19 8 2 6" xfId="2756" xr:uid="{00000000-0005-0000-0000-0000C50A0000}"/>
    <cellStyle name="Normal 2 19 8 3" xfId="2757" xr:uid="{00000000-0005-0000-0000-0000C60A0000}"/>
    <cellStyle name="Normal 2 19 8 3 2" xfId="2758" xr:uid="{00000000-0005-0000-0000-0000C70A0000}"/>
    <cellStyle name="Normal 2 19 8 3 2 2" xfId="2759" xr:uid="{00000000-0005-0000-0000-0000C80A0000}"/>
    <cellStyle name="Normal 2 19 8 3 2 2 2" xfId="2760" xr:uid="{00000000-0005-0000-0000-0000C90A0000}"/>
    <cellStyle name="Normal 2 19 8 3 2 2 3" xfId="2761" xr:uid="{00000000-0005-0000-0000-0000CA0A0000}"/>
    <cellStyle name="Normal 2 19 8 3 2 3" xfId="2762" xr:uid="{00000000-0005-0000-0000-0000CB0A0000}"/>
    <cellStyle name="Normal 2 19 8 3 2 4" xfId="2763" xr:uid="{00000000-0005-0000-0000-0000CC0A0000}"/>
    <cellStyle name="Normal 2 19 8 3 3" xfId="2764" xr:uid="{00000000-0005-0000-0000-0000CD0A0000}"/>
    <cellStyle name="Normal 2 19 8 3 3 2" xfId="2765" xr:uid="{00000000-0005-0000-0000-0000CE0A0000}"/>
    <cellStyle name="Normal 2 19 8 3 3 2 2" xfId="2766" xr:uid="{00000000-0005-0000-0000-0000CF0A0000}"/>
    <cellStyle name="Normal 2 19 8 3 3 2 3" xfId="2767" xr:uid="{00000000-0005-0000-0000-0000D00A0000}"/>
    <cellStyle name="Normal 2 19 8 3 3 3" xfId="2768" xr:uid="{00000000-0005-0000-0000-0000D10A0000}"/>
    <cellStyle name="Normal 2 19 8 3 3 4" xfId="2769" xr:uid="{00000000-0005-0000-0000-0000D20A0000}"/>
    <cellStyle name="Normal 2 19 8 3 4" xfId="2770" xr:uid="{00000000-0005-0000-0000-0000D30A0000}"/>
    <cellStyle name="Normal 2 19 8 3 4 2" xfId="2771" xr:uid="{00000000-0005-0000-0000-0000D40A0000}"/>
    <cellStyle name="Normal 2 19 8 3 4 3" xfId="2772" xr:uid="{00000000-0005-0000-0000-0000D50A0000}"/>
    <cellStyle name="Normal 2 19 8 3 5" xfId="2773" xr:uid="{00000000-0005-0000-0000-0000D60A0000}"/>
    <cellStyle name="Normal 2 19 8 3 6" xfId="2774" xr:uid="{00000000-0005-0000-0000-0000D70A0000}"/>
    <cellStyle name="Normal 2 19 8 4" xfId="2775" xr:uid="{00000000-0005-0000-0000-0000D80A0000}"/>
    <cellStyle name="Normal 2 19 8 4 2" xfId="2776" xr:uid="{00000000-0005-0000-0000-0000D90A0000}"/>
    <cellStyle name="Normal 2 19 8 4 2 2" xfId="2777" xr:uid="{00000000-0005-0000-0000-0000DA0A0000}"/>
    <cellStyle name="Normal 2 19 8 4 2 3" xfId="2778" xr:uid="{00000000-0005-0000-0000-0000DB0A0000}"/>
    <cellStyle name="Normal 2 19 8 4 3" xfId="2779" xr:uid="{00000000-0005-0000-0000-0000DC0A0000}"/>
    <cellStyle name="Normal 2 19 8 4 4" xfId="2780" xr:uid="{00000000-0005-0000-0000-0000DD0A0000}"/>
    <cellStyle name="Normal 2 19 8 5" xfId="2781" xr:uid="{00000000-0005-0000-0000-0000DE0A0000}"/>
    <cellStyle name="Normal 2 19 8 5 2" xfId="2782" xr:uid="{00000000-0005-0000-0000-0000DF0A0000}"/>
    <cellStyle name="Normal 2 19 8 5 2 2" xfId="2783" xr:uid="{00000000-0005-0000-0000-0000E00A0000}"/>
    <cellStyle name="Normal 2 19 8 5 2 3" xfId="2784" xr:uid="{00000000-0005-0000-0000-0000E10A0000}"/>
    <cellStyle name="Normal 2 19 8 5 3" xfId="2785" xr:uid="{00000000-0005-0000-0000-0000E20A0000}"/>
    <cellStyle name="Normal 2 19 8 5 4" xfId="2786" xr:uid="{00000000-0005-0000-0000-0000E30A0000}"/>
    <cellStyle name="Normal 2 19 8 6" xfId="2787" xr:uid="{00000000-0005-0000-0000-0000E40A0000}"/>
    <cellStyle name="Normal 2 19 8 6 2" xfId="2788" xr:uid="{00000000-0005-0000-0000-0000E50A0000}"/>
    <cellStyle name="Normal 2 19 8 6 3" xfId="2789" xr:uid="{00000000-0005-0000-0000-0000E60A0000}"/>
    <cellStyle name="Normal 2 19 8 7" xfId="2790" xr:uid="{00000000-0005-0000-0000-0000E70A0000}"/>
    <cellStyle name="Normal 2 19 8 8" xfId="2791" xr:uid="{00000000-0005-0000-0000-0000E80A0000}"/>
    <cellStyle name="Normal 2 19 9" xfId="2792" xr:uid="{00000000-0005-0000-0000-0000E90A0000}"/>
    <cellStyle name="Normal 2 19 9 2" xfId="2793" xr:uid="{00000000-0005-0000-0000-0000EA0A0000}"/>
    <cellStyle name="Normal 2 19 9 2 2" xfId="2794" xr:uid="{00000000-0005-0000-0000-0000EB0A0000}"/>
    <cellStyle name="Normal 2 19 9 2 2 2" xfId="2795" xr:uid="{00000000-0005-0000-0000-0000EC0A0000}"/>
    <cellStyle name="Normal 2 19 9 2 2 2 2" xfId="2796" xr:uid="{00000000-0005-0000-0000-0000ED0A0000}"/>
    <cellStyle name="Normal 2 19 9 2 2 2 3" xfId="2797" xr:uid="{00000000-0005-0000-0000-0000EE0A0000}"/>
    <cellStyle name="Normal 2 19 9 2 2 3" xfId="2798" xr:uid="{00000000-0005-0000-0000-0000EF0A0000}"/>
    <cellStyle name="Normal 2 19 9 2 2 4" xfId="2799" xr:uid="{00000000-0005-0000-0000-0000F00A0000}"/>
    <cellStyle name="Normal 2 19 9 2 3" xfId="2800" xr:uid="{00000000-0005-0000-0000-0000F10A0000}"/>
    <cellStyle name="Normal 2 19 9 2 3 2" xfId="2801" xr:uid="{00000000-0005-0000-0000-0000F20A0000}"/>
    <cellStyle name="Normal 2 19 9 2 3 2 2" xfId="2802" xr:uid="{00000000-0005-0000-0000-0000F30A0000}"/>
    <cellStyle name="Normal 2 19 9 2 3 2 3" xfId="2803" xr:uid="{00000000-0005-0000-0000-0000F40A0000}"/>
    <cellStyle name="Normal 2 19 9 2 3 3" xfId="2804" xr:uid="{00000000-0005-0000-0000-0000F50A0000}"/>
    <cellStyle name="Normal 2 19 9 2 3 4" xfId="2805" xr:uid="{00000000-0005-0000-0000-0000F60A0000}"/>
    <cellStyle name="Normal 2 19 9 2 4" xfId="2806" xr:uid="{00000000-0005-0000-0000-0000F70A0000}"/>
    <cellStyle name="Normal 2 19 9 2 4 2" xfId="2807" xr:uid="{00000000-0005-0000-0000-0000F80A0000}"/>
    <cellStyle name="Normal 2 19 9 2 4 3" xfId="2808" xr:uid="{00000000-0005-0000-0000-0000F90A0000}"/>
    <cellStyle name="Normal 2 19 9 2 5" xfId="2809" xr:uid="{00000000-0005-0000-0000-0000FA0A0000}"/>
    <cellStyle name="Normal 2 19 9 2 6" xfId="2810" xr:uid="{00000000-0005-0000-0000-0000FB0A0000}"/>
    <cellStyle name="Normal 2 19 9 3" xfId="2811" xr:uid="{00000000-0005-0000-0000-0000FC0A0000}"/>
    <cellStyle name="Normal 2 19 9 3 2" xfId="2812" xr:uid="{00000000-0005-0000-0000-0000FD0A0000}"/>
    <cellStyle name="Normal 2 19 9 3 2 2" xfId="2813" xr:uid="{00000000-0005-0000-0000-0000FE0A0000}"/>
    <cellStyle name="Normal 2 19 9 3 2 2 2" xfId="2814" xr:uid="{00000000-0005-0000-0000-0000FF0A0000}"/>
    <cellStyle name="Normal 2 19 9 3 2 2 3" xfId="2815" xr:uid="{00000000-0005-0000-0000-0000000B0000}"/>
    <cellStyle name="Normal 2 19 9 3 2 3" xfId="2816" xr:uid="{00000000-0005-0000-0000-0000010B0000}"/>
    <cellStyle name="Normal 2 19 9 3 2 4" xfId="2817" xr:uid="{00000000-0005-0000-0000-0000020B0000}"/>
    <cellStyle name="Normal 2 19 9 3 3" xfId="2818" xr:uid="{00000000-0005-0000-0000-0000030B0000}"/>
    <cellStyle name="Normal 2 19 9 3 3 2" xfId="2819" xr:uid="{00000000-0005-0000-0000-0000040B0000}"/>
    <cellStyle name="Normal 2 19 9 3 3 2 2" xfId="2820" xr:uid="{00000000-0005-0000-0000-0000050B0000}"/>
    <cellStyle name="Normal 2 19 9 3 3 2 3" xfId="2821" xr:uid="{00000000-0005-0000-0000-0000060B0000}"/>
    <cellStyle name="Normal 2 19 9 3 3 3" xfId="2822" xr:uid="{00000000-0005-0000-0000-0000070B0000}"/>
    <cellStyle name="Normal 2 19 9 3 3 4" xfId="2823" xr:uid="{00000000-0005-0000-0000-0000080B0000}"/>
    <cellStyle name="Normal 2 19 9 3 4" xfId="2824" xr:uid="{00000000-0005-0000-0000-0000090B0000}"/>
    <cellStyle name="Normal 2 19 9 3 4 2" xfId="2825" xr:uid="{00000000-0005-0000-0000-00000A0B0000}"/>
    <cellStyle name="Normal 2 19 9 3 4 3" xfId="2826" xr:uid="{00000000-0005-0000-0000-00000B0B0000}"/>
    <cellStyle name="Normal 2 19 9 3 5" xfId="2827" xr:uid="{00000000-0005-0000-0000-00000C0B0000}"/>
    <cellStyle name="Normal 2 19 9 3 6" xfId="2828" xr:uid="{00000000-0005-0000-0000-00000D0B0000}"/>
    <cellStyle name="Normal 2 19 9 4" xfId="2829" xr:uid="{00000000-0005-0000-0000-00000E0B0000}"/>
    <cellStyle name="Normal 2 19 9 4 2" xfId="2830" xr:uid="{00000000-0005-0000-0000-00000F0B0000}"/>
    <cellStyle name="Normal 2 19 9 4 2 2" xfId="2831" xr:uid="{00000000-0005-0000-0000-0000100B0000}"/>
    <cellStyle name="Normal 2 19 9 4 2 3" xfId="2832" xr:uid="{00000000-0005-0000-0000-0000110B0000}"/>
    <cellStyle name="Normal 2 19 9 4 3" xfId="2833" xr:uid="{00000000-0005-0000-0000-0000120B0000}"/>
    <cellStyle name="Normal 2 19 9 4 4" xfId="2834" xr:uid="{00000000-0005-0000-0000-0000130B0000}"/>
    <cellStyle name="Normal 2 19 9 5" xfId="2835" xr:uid="{00000000-0005-0000-0000-0000140B0000}"/>
    <cellStyle name="Normal 2 19 9 5 2" xfId="2836" xr:uid="{00000000-0005-0000-0000-0000150B0000}"/>
    <cellStyle name="Normal 2 19 9 5 2 2" xfId="2837" xr:uid="{00000000-0005-0000-0000-0000160B0000}"/>
    <cellStyle name="Normal 2 19 9 5 2 3" xfId="2838" xr:uid="{00000000-0005-0000-0000-0000170B0000}"/>
    <cellStyle name="Normal 2 19 9 5 3" xfId="2839" xr:uid="{00000000-0005-0000-0000-0000180B0000}"/>
    <cellStyle name="Normal 2 19 9 5 4" xfId="2840" xr:uid="{00000000-0005-0000-0000-0000190B0000}"/>
    <cellStyle name="Normal 2 19 9 6" xfId="2841" xr:uid="{00000000-0005-0000-0000-00001A0B0000}"/>
    <cellStyle name="Normal 2 19 9 6 2" xfId="2842" xr:uid="{00000000-0005-0000-0000-00001B0B0000}"/>
    <cellStyle name="Normal 2 19 9 6 3" xfId="2843" xr:uid="{00000000-0005-0000-0000-00001C0B0000}"/>
    <cellStyle name="Normal 2 19 9 7" xfId="2844" xr:uid="{00000000-0005-0000-0000-00001D0B0000}"/>
    <cellStyle name="Normal 2 19 9 8" xfId="2845" xr:uid="{00000000-0005-0000-0000-00001E0B0000}"/>
    <cellStyle name="Normal 2 2" xfId="2846" xr:uid="{00000000-0005-0000-0000-00001F0B0000}"/>
    <cellStyle name="Normal 2 2 2" xfId="4215" xr:uid="{00000000-0005-0000-0000-0000200B0000}"/>
    <cellStyle name="Normal 2 2 3" xfId="4214" xr:uid="{00000000-0005-0000-0000-0000210B0000}"/>
    <cellStyle name="Normal 2 20" xfId="2847" xr:uid="{00000000-0005-0000-0000-0000220B0000}"/>
    <cellStyle name="Normal 2 20 10" xfId="2848" xr:uid="{00000000-0005-0000-0000-0000230B0000}"/>
    <cellStyle name="Normal 2 20 10 2" xfId="2849" xr:uid="{00000000-0005-0000-0000-0000240B0000}"/>
    <cellStyle name="Normal 2 20 10 2 2" xfId="2850" xr:uid="{00000000-0005-0000-0000-0000250B0000}"/>
    <cellStyle name="Normal 2 20 10 2 2 2" xfId="2851" xr:uid="{00000000-0005-0000-0000-0000260B0000}"/>
    <cellStyle name="Normal 2 20 10 2 2 2 2" xfId="2852" xr:uid="{00000000-0005-0000-0000-0000270B0000}"/>
    <cellStyle name="Normal 2 20 10 2 2 2 3" xfId="2853" xr:uid="{00000000-0005-0000-0000-0000280B0000}"/>
    <cellStyle name="Normal 2 20 10 2 2 3" xfId="2854" xr:uid="{00000000-0005-0000-0000-0000290B0000}"/>
    <cellStyle name="Normal 2 20 10 2 2 4" xfId="2855" xr:uid="{00000000-0005-0000-0000-00002A0B0000}"/>
    <cellStyle name="Normal 2 20 10 2 3" xfId="2856" xr:uid="{00000000-0005-0000-0000-00002B0B0000}"/>
    <cellStyle name="Normal 2 20 10 2 3 2" xfId="2857" xr:uid="{00000000-0005-0000-0000-00002C0B0000}"/>
    <cellStyle name="Normal 2 20 10 2 3 2 2" xfId="2858" xr:uid="{00000000-0005-0000-0000-00002D0B0000}"/>
    <cellStyle name="Normal 2 20 10 2 3 2 3" xfId="2859" xr:uid="{00000000-0005-0000-0000-00002E0B0000}"/>
    <cellStyle name="Normal 2 20 10 2 3 3" xfId="2860" xr:uid="{00000000-0005-0000-0000-00002F0B0000}"/>
    <cellStyle name="Normal 2 20 10 2 3 4" xfId="2861" xr:uid="{00000000-0005-0000-0000-0000300B0000}"/>
    <cellStyle name="Normal 2 20 10 2 4" xfId="2862" xr:uid="{00000000-0005-0000-0000-0000310B0000}"/>
    <cellStyle name="Normal 2 20 10 2 4 2" xfId="2863" xr:uid="{00000000-0005-0000-0000-0000320B0000}"/>
    <cellStyle name="Normal 2 20 10 2 4 3" xfId="2864" xr:uid="{00000000-0005-0000-0000-0000330B0000}"/>
    <cellStyle name="Normal 2 20 10 2 5" xfId="2865" xr:uid="{00000000-0005-0000-0000-0000340B0000}"/>
    <cellStyle name="Normal 2 20 10 2 6" xfId="2866" xr:uid="{00000000-0005-0000-0000-0000350B0000}"/>
    <cellStyle name="Normal 2 20 10 3" xfId="2867" xr:uid="{00000000-0005-0000-0000-0000360B0000}"/>
    <cellStyle name="Normal 2 20 10 3 2" xfId="2868" xr:uid="{00000000-0005-0000-0000-0000370B0000}"/>
    <cellStyle name="Normal 2 20 10 3 2 2" xfId="2869" xr:uid="{00000000-0005-0000-0000-0000380B0000}"/>
    <cellStyle name="Normal 2 20 10 3 2 2 2" xfId="2870" xr:uid="{00000000-0005-0000-0000-0000390B0000}"/>
    <cellStyle name="Normal 2 20 10 3 2 2 3" xfId="2871" xr:uid="{00000000-0005-0000-0000-00003A0B0000}"/>
    <cellStyle name="Normal 2 20 10 3 2 3" xfId="2872" xr:uid="{00000000-0005-0000-0000-00003B0B0000}"/>
    <cellStyle name="Normal 2 20 10 3 2 4" xfId="2873" xr:uid="{00000000-0005-0000-0000-00003C0B0000}"/>
    <cellStyle name="Normal 2 20 10 3 3" xfId="2874" xr:uid="{00000000-0005-0000-0000-00003D0B0000}"/>
    <cellStyle name="Normal 2 20 10 3 3 2" xfId="2875" xr:uid="{00000000-0005-0000-0000-00003E0B0000}"/>
    <cellStyle name="Normal 2 20 10 3 3 2 2" xfId="2876" xr:uid="{00000000-0005-0000-0000-00003F0B0000}"/>
    <cellStyle name="Normal 2 20 10 3 3 2 3" xfId="2877" xr:uid="{00000000-0005-0000-0000-0000400B0000}"/>
    <cellStyle name="Normal 2 20 10 3 3 3" xfId="2878" xr:uid="{00000000-0005-0000-0000-0000410B0000}"/>
    <cellStyle name="Normal 2 20 10 3 3 4" xfId="2879" xr:uid="{00000000-0005-0000-0000-0000420B0000}"/>
    <cellStyle name="Normal 2 20 10 3 4" xfId="2880" xr:uid="{00000000-0005-0000-0000-0000430B0000}"/>
    <cellStyle name="Normal 2 20 10 3 4 2" xfId="2881" xr:uid="{00000000-0005-0000-0000-0000440B0000}"/>
    <cellStyle name="Normal 2 20 10 3 4 3" xfId="2882" xr:uid="{00000000-0005-0000-0000-0000450B0000}"/>
    <cellStyle name="Normal 2 20 10 3 5" xfId="2883" xr:uid="{00000000-0005-0000-0000-0000460B0000}"/>
    <cellStyle name="Normal 2 20 10 3 6" xfId="2884" xr:uid="{00000000-0005-0000-0000-0000470B0000}"/>
    <cellStyle name="Normal 2 20 10 4" xfId="2885" xr:uid="{00000000-0005-0000-0000-0000480B0000}"/>
    <cellStyle name="Normal 2 20 10 4 2" xfId="2886" xr:uid="{00000000-0005-0000-0000-0000490B0000}"/>
    <cellStyle name="Normal 2 20 10 4 2 2" xfId="2887" xr:uid="{00000000-0005-0000-0000-00004A0B0000}"/>
    <cellStyle name="Normal 2 20 10 4 2 3" xfId="2888" xr:uid="{00000000-0005-0000-0000-00004B0B0000}"/>
    <cellStyle name="Normal 2 20 10 4 3" xfId="2889" xr:uid="{00000000-0005-0000-0000-00004C0B0000}"/>
    <cellStyle name="Normal 2 20 10 4 4" xfId="2890" xr:uid="{00000000-0005-0000-0000-00004D0B0000}"/>
    <cellStyle name="Normal 2 20 10 5" xfId="2891" xr:uid="{00000000-0005-0000-0000-00004E0B0000}"/>
    <cellStyle name="Normal 2 20 10 5 2" xfId="2892" xr:uid="{00000000-0005-0000-0000-00004F0B0000}"/>
    <cellStyle name="Normal 2 20 10 5 2 2" xfId="2893" xr:uid="{00000000-0005-0000-0000-0000500B0000}"/>
    <cellStyle name="Normal 2 20 10 5 2 3" xfId="2894" xr:uid="{00000000-0005-0000-0000-0000510B0000}"/>
    <cellStyle name="Normal 2 20 10 5 3" xfId="2895" xr:uid="{00000000-0005-0000-0000-0000520B0000}"/>
    <cellStyle name="Normal 2 20 10 5 4" xfId="2896" xr:uid="{00000000-0005-0000-0000-0000530B0000}"/>
    <cellStyle name="Normal 2 20 10 6" xfId="2897" xr:uid="{00000000-0005-0000-0000-0000540B0000}"/>
    <cellStyle name="Normal 2 20 10 6 2" xfId="2898" xr:uid="{00000000-0005-0000-0000-0000550B0000}"/>
    <cellStyle name="Normal 2 20 10 6 3" xfId="2899" xr:uid="{00000000-0005-0000-0000-0000560B0000}"/>
    <cellStyle name="Normal 2 20 10 7" xfId="2900" xr:uid="{00000000-0005-0000-0000-0000570B0000}"/>
    <cellStyle name="Normal 2 20 10 8" xfId="2901" xr:uid="{00000000-0005-0000-0000-0000580B0000}"/>
    <cellStyle name="Normal 2 20 11" xfId="2902" xr:uid="{00000000-0005-0000-0000-0000590B0000}"/>
    <cellStyle name="Normal 2 20 11 2" xfId="2903" xr:uid="{00000000-0005-0000-0000-00005A0B0000}"/>
    <cellStyle name="Normal 2 20 11 2 2" xfId="2904" xr:uid="{00000000-0005-0000-0000-00005B0B0000}"/>
    <cellStyle name="Normal 2 20 11 2 2 2" xfId="2905" xr:uid="{00000000-0005-0000-0000-00005C0B0000}"/>
    <cellStyle name="Normal 2 20 11 2 2 2 2" xfId="2906" xr:uid="{00000000-0005-0000-0000-00005D0B0000}"/>
    <cellStyle name="Normal 2 20 11 2 2 2 3" xfId="2907" xr:uid="{00000000-0005-0000-0000-00005E0B0000}"/>
    <cellStyle name="Normal 2 20 11 2 2 3" xfId="2908" xr:uid="{00000000-0005-0000-0000-00005F0B0000}"/>
    <cellStyle name="Normal 2 20 11 2 2 4" xfId="2909" xr:uid="{00000000-0005-0000-0000-0000600B0000}"/>
    <cellStyle name="Normal 2 20 11 2 3" xfId="2910" xr:uid="{00000000-0005-0000-0000-0000610B0000}"/>
    <cellStyle name="Normal 2 20 11 2 3 2" xfId="2911" xr:uid="{00000000-0005-0000-0000-0000620B0000}"/>
    <cellStyle name="Normal 2 20 11 2 3 2 2" xfId="2912" xr:uid="{00000000-0005-0000-0000-0000630B0000}"/>
    <cellStyle name="Normal 2 20 11 2 3 2 3" xfId="2913" xr:uid="{00000000-0005-0000-0000-0000640B0000}"/>
    <cellStyle name="Normal 2 20 11 2 3 3" xfId="2914" xr:uid="{00000000-0005-0000-0000-0000650B0000}"/>
    <cellStyle name="Normal 2 20 11 2 3 4" xfId="2915" xr:uid="{00000000-0005-0000-0000-0000660B0000}"/>
    <cellStyle name="Normal 2 20 11 2 4" xfId="2916" xr:uid="{00000000-0005-0000-0000-0000670B0000}"/>
    <cellStyle name="Normal 2 20 11 2 4 2" xfId="2917" xr:uid="{00000000-0005-0000-0000-0000680B0000}"/>
    <cellStyle name="Normal 2 20 11 2 4 3" xfId="2918" xr:uid="{00000000-0005-0000-0000-0000690B0000}"/>
    <cellStyle name="Normal 2 20 11 2 5" xfId="2919" xr:uid="{00000000-0005-0000-0000-00006A0B0000}"/>
    <cellStyle name="Normal 2 20 11 2 6" xfId="2920" xr:uid="{00000000-0005-0000-0000-00006B0B0000}"/>
    <cellStyle name="Normal 2 20 11 3" xfId="2921" xr:uid="{00000000-0005-0000-0000-00006C0B0000}"/>
    <cellStyle name="Normal 2 20 11 3 2" xfId="2922" xr:uid="{00000000-0005-0000-0000-00006D0B0000}"/>
    <cellStyle name="Normal 2 20 11 3 2 2" xfId="2923" xr:uid="{00000000-0005-0000-0000-00006E0B0000}"/>
    <cellStyle name="Normal 2 20 11 3 2 2 2" xfId="2924" xr:uid="{00000000-0005-0000-0000-00006F0B0000}"/>
    <cellStyle name="Normal 2 20 11 3 2 2 3" xfId="2925" xr:uid="{00000000-0005-0000-0000-0000700B0000}"/>
    <cellStyle name="Normal 2 20 11 3 2 3" xfId="2926" xr:uid="{00000000-0005-0000-0000-0000710B0000}"/>
    <cellStyle name="Normal 2 20 11 3 2 4" xfId="2927" xr:uid="{00000000-0005-0000-0000-0000720B0000}"/>
    <cellStyle name="Normal 2 20 11 3 3" xfId="2928" xr:uid="{00000000-0005-0000-0000-0000730B0000}"/>
    <cellStyle name="Normal 2 20 11 3 3 2" xfId="2929" xr:uid="{00000000-0005-0000-0000-0000740B0000}"/>
    <cellStyle name="Normal 2 20 11 3 3 2 2" xfId="2930" xr:uid="{00000000-0005-0000-0000-0000750B0000}"/>
    <cellStyle name="Normal 2 20 11 3 3 2 3" xfId="2931" xr:uid="{00000000-0005-0000-0000-0000760B0000}"/>
    <cellStyle name="Normal 2 20 11 3 3 3" xfId="2932" xr:uid="{00000000-0005-0000-0000-0000770B0000}"/>
    <cellStyle name="Normal 2 20 11 3 3 4" xfId="2933" xr:uid="{00000000-0005-0000-0000-0000780B0000}"/>
    <cellStyle name="Normal 2 20 11 3 4" xfId="2934" xr:uid="{00000000-0005-0000-0000-0000790B0000}"/>
    <cellStyle name="Normal 2 20 11 3 4 2" xfId="2935" xr:uid="{00000000-0005-0000-0000-00007A0B0000}"/>
    <cellStyle name="Normal 2 20 11 3 4 3" xfId="2936" xr:uid="{00000000-0005-0000-0000-00007B0B0000}"/>
    <cellStyle name="Normal 2 20 11 3 5" xfId="2937" xr:uid="{00000000-0005-0000-0000-00007C0B0000}"/>
    <cellStyle name="Normal 2 20 11 3 6" xfId="2938" xr:uid="{00000000-0005-0000-0000-00007D0B0000}"/>
    <cellStyle name="Normal 2 20 11 4" xfId="2939" xr:uid="{00000000-0005-0000-0000-00007E0B0000}"/>
    <cellStyle name="Normal 2 20 11 4 2" xfId="2940" xr:uid="{00000000-0005-0000-0000-00007F0B0000}"/>
    <cellStyle name="Normal 2 20 11 4 2 2" xfId="2941" xr:uid="{00000000-0005-0000-0000-0000800B0000}"/>
    <cellStyle name="Normal 2 20 11 4 2 3" xfId="2942" xr:uid="{00000000-0005-0000-0000-0000810B0000}"/>
    <cellStyle name="Normal 2 20 11 4 3" xfId="2943" xr:uid="{00000000-0005-0000-0000-0000820B0000}"/>
    <cellStyle name="Normal 2 20 11 4 4" xfId="2944" xr:uid="{00000000-0005-0000-0000-0000830B0000}"/>
    <cellStyle name="Normal 2 20 11 5" xfId="2945" xr:uid="{00000000-0005-0000-0000-0000840B0000}"/>
    <cellStyle name="Normal 2 20 11 5 2" xfId="2946" xr:uid="{00000000-0005-0000-0000-0000850B0000}"/>
    <cellStyle name="Normal 2 20 11 5 2 2" xfId="2947" xr:uid="{00000000-0005-0000-0000-0000860B0000}"/>
    <cellStyle name="Normal 2 20 11 5 2 3" xfId="2948" xr:uid="{00000000-0005-0000-0000-0000870B0000}"/>
    <cellStyle name="Normal 2 20 11 5 3" xfId="2949" xr:uid="{00000000-0005-0000-0000-0000880B0000}"/>
    <cellStyle name="Normal 2 20 11 5 4" xfId="2950" xr:uid="{00000000-0005-0000-0000-0000890B0000}"/>
    <cellStyle name="Normal 2 20 11 6" xfId="2951" xr:uid="{00000000-0005-0000-0000-00008A0B0000}"/>
    <cellStyle name="Normal 2 20 11 6 2" xfId="2952" xr:uid="{00000000-0005-0000-0000-00008B0B0000}"/>
    <cellStyle name="Normal 2 20 11 6 3" xfId="2953" xr:uid="{00000000-0005-0000-0000-00008C0B0000}"/>
    <cellStyle name="Normal 2 20 11 7" xfId="2954" xr:uid="{00000000-0005-0000-0000-00008D0B0000}"/>
    <cellStyle name="Normal 2 20 11 8" xfId="2955" xr:uid="{00000000-0005-0000-0000-00008E0B0000}"/>
    <cellStyle name="Normal 2 20 12" xfId="2956" xr:uid="{00000000-0005-0000-0000-00008F0B0000}"/>
    <cellStyle name="Normal 2 20 12 2" xfId="2957" xr:uid="{00000000-0005-0000-0000-0000900B0000}"/>
    <cellStyle name="Normal 2 20 12 2 2" xfId="2958" xr:uid="{00000000-0005-0000-0000-0000910B0000}"/>
    <cellStyle name="Normal 2 20 12 2 2 2" xfId="2959" xr:uid="{00000000-0005-0000-0000-0000920B0000}"/>
    <cellStyle name="Normal 2 20 12 2 2 2 2" xfId="2960" xr:uid="{00000000-0005-0000-0000-0000930B0000}"/>
    <cellStyle name="Normal 2 20 12 2 2 2 3" xfId="2961" xr:uid="{00000000-0005-0000-0000-0000940B0000}"/>
    <cellStyle name="Normal 2 20 12 2 2 3" xfId="2962" xr:uid="{00000000-0005-0000-0000-0000950B0000}"/>
    <cellStyle name="Normal 2 20 12 2 2 4" xfId="2963" xr:uid="{00000000-0005-0000-0000-0000960B0000}"/>
    <cellStyle name="Normal 2 20 12 2 3" xfId="2964" xr:uid="{00000000-0005-0000-0000-0000970B0000}"/>
    <cellStyle name="Normal 2 20 12 2 3 2" xfId="2965" xr:uid="{00000000-0005-0000-0000-0000980B0000}"/>
    <cellStyle name="Normal 2 20 12 2 3 2 2" xfId="2966" xr:uid="{00000000-0005-0000-0000-0000990B0000}"/>
    <cellStyle name="Normal 2 20 12 2 3 2 3" xfId="2967" xr:uid="{00000000-0005-0000-0000-00009A0B0000}"/>
    <cellStyle name="Normal 2 20 12 2 3 3" xfId="2968" xr:uid="{00000000-0005-0000-0000-00009B0B0000}"/>
    <cellStyle name="Normal 2 20 12 2 3 4" xfId="2969" xr:uid="{00000000-0005-0000-0000-00009C0B0000}"/>
    <cellStyle name="Normal 2 20 12 2 4" xfId="2970" xr:uid="{00000000-0005-0000-0000-00009D0B0000}"/>
    <cellStyle name="Normal 2 20 12 2 4 2" xfId="2971" xr:uid="{00000000-0005-0000-0000-00009E0B0000}"/>
    <cellStyle name="Normal 2 20 12 2 4 3" xfId="2972" xr:uid="{00000000-0005-0000-0000-00009F0B0000}"/>
    <cellStyle name="Normal 2 20 12 2 5" xfId="2973" xr:uid="{00000000-0005-0000-0000-0000A00B0000}"/>
    <cellStyle name="Normal 2 20 12 2 6" xfId="2974" xr:uid="{00000000-0005-0000-0000-0000A10B0000}"/>
    <cellStyle name="Normal 2 20 12 3" xfId="2975" xr:uid="{00000000-0005-0000-0000-0000A20B0000}"/>
    <cellStyle name="Normal 2 20 12 3 2" xfId="2976" xr:uid="{00000000-0005-0000-0000-0000A30B0000}"/>
    <cellStyle name="Normal 2 20 12 3 2 2" xfId="2977" xr:uid="{00000000-0005-0000-0000-0000A40B0000}"/>
    <cellStyle name="Normal 2 20 12 3 2 2 2" xfId="2978" xr:uid="{00000000-0005-0000-0000-0000A50B0000}"/>
    <cellStyle name="Normal 2 20 12 3 2 2 3" xfId="2979" xr:uid="{00000000-0005-0000-0000-0000A60B0000}"/>
    <cellStyle name="Normal 2 20 12 3 2 3" xfId="2980" xr:uid="{00000000-0005-0000-0000-0000A70B0000}"/>
    <cellStyle name="Normal 2 20 12 3 2 4" xfId="2981" xr:uid="{00000000-0005-0000-0000-0000A80B0000}"/>
    <cellStyle name="Normal 2 20 12 3 3" xfId="2982" xr:uid="{00000000-0005-0000-0000-0000A90B0000}"/>
    <cellStyle name="Normal 2 20 12 3 3 2" xfId="2983" xr:uid="{00000000-0005-0000-0000-0000AA0B0000}"/>
    <cellStyle name="Normal 2 20 12 3 3 2 2" xfId="2984" xr:uid="{00000000-0005-0000-0000-0000AB0B0000}"/>
    <cellStyle name="Normal 2 20 12 3 3 2 3" xfId="2985" xr:uid="{00000000-0005-0000-0000-0000AC0B0000}"/>
    <cellStyle name="Normal 2 20 12 3 3 3" xfId="2986" xr:uid="{00000000-0005-0000-0000-0000AD0B0000}"/>
    <cellStyle name="Normal 2 20 12 3 3 4" xfId="2987" xr:uid="{00000000-0005-0000-0000-0000AE0B0000}"/>
    <cellStyle name="Normal 2 20 12 3 4" xfId="2988" xr:uid="{00000000-0005-0000-0000-0000AF0B0000}"/>
    <cellStyle name="Normal 2 20 12 3 4 2" xfId="2989" xr:uid="{00000000-0005-0000-0000-0000B00B0000}"/>
    <cellStyle name="Normal 2 20 12 3 4 3" xfId="2990" xr:uid="{00000000-0005-0000-0000-0000B10B0000}"/>
    <cellStyle name="Normal 2 20 12 3 5" xfId="2991" xr:uid="{00000000-0005-0000-0000-0000B20B0000}"/>
    <cellStyle name="Normal 2 20 12 3 6" xfId="2992" xr:uid="{00000000-0005-0000-0000-0000B30B0000}"/>
    <cellStyle name="Normal 2 20 12 4" xfId="2993" xr:uid="{00000000-0005-0000-0000-0000B40B0000}"/>
    <cellStyle name="Normal 2 20 12 4 2" xfId="2994" xr:uid="{00000000-0005-0000-0000-0000B50B0000}"/>
    <cellStyle name="Normal 2 20 12 4 2 2" xfId="2995" xr:uid="{00000000-0005-0000-0000-0000B60B0000}"/>
    <cellStyle name="Normal 2 20 12 4 2 3" xfId="2996" xr:uid="{00000000-0005-0000-0000-0000B70B0000}"/>
    <cellStyle name="Normal 2 20 12 4 3" xfId="2997" xr:uid="{00000000-0005-0000-0000-0000B80B0000}"/>
    <cellStyle name="Normal 2 20 12 4 4" xfId="2998" xr:uid="{00000000-0005-0000-0000-0000B90B0000}"/>
    <cellStyle name="Normal 2 20 12 5" xfId="2999" xr:uid="{00000000-0005-0000-0000-0000BA0B0000}"/>
    <cellStyle name="Normal 2 20 12 5 2" xfId="3000" xr:uid="{00000000-0005-0000-0000-0000BB0B0000}"/>
    <cellStyle name="Normal 2 20 12 5 2 2" xfId="3001" xr:uid="{00000000-0005-0000-0000-0000BC0B0000}"/>
    <cellStyle name="Normal 2 20 12 5 2 3" xfId="3002" xr:uid="{00000000-0005-0000-0000-0000BD0B0000}"/>
    <cellStyle name="Normal 2 20 12 5 3" xfId="3003" xr:uid="{00000000-0005-0000-0000-0000BE0B0000}"/>
    <cellStyle name="Normal 2 20 12 5 4" xfId="3004" xr:uid="{00000000-0005-0000-0000-0000BF0B0000}"/>
    <cellStyle name="Normal 2 20 12 6" xfId="3005" xr:uid="{00000000-0005-0000-0000-0000C00B0000}"/>
    <cellStyle name="Normal 2 20 12 6 2" xfId="3006" xr:uid="{00000000-0005-0000-0000-0000C10B0000}"/>
    <cellStyle name="Normal 2 20 12 6 3" xfId="3007" xr:uid="{00000000-0005-0000-0000-0000C20B0000}"/>
    <cellStyle name="Normal 2 20 12 7" xfId="3008" xr:uid="{00000000-0005-0000-0000-0000C30B0000}"/>
    <cellStyle name="Normal 2 20 12 8" xfId="3009" xr:uid="{00000000-0005-0000-0000-0000C40B0000}"/>
    <cellStyle name="Normal 2 20 13" xfId="3010" xr:uid="{00000000-0005-0000-0000-0000C50B0000}"/>
    <cellStyle name="Normal 2 20 13 2" xfId="3011" xr:uid="{00000000-0005-0000-0000-0000C60B0000}"/>
    <cellStyle name="Normal 2 20 13 2 2" xfId="3012" xr:uid="{00000000-0005-0000-0000-0000C70B0000}"/>
    <cellStyle name="Normal 2 20 13 2 2 2" xfId="3013" xr:uid="{00000000-0005-0000-0000-0000C80B0000}"/>
    <cellStyle name="Normal 2 20 13 2 2 2 2" xfId="3014" xr:uid="{00000000-0005-0000-0000-0000C90B0000}"/>
    <cellStyle name="Normal 2 20 13 2 2 2 3" xfId="3015" xr:uid="{00000000-0005-0000-0000-0000CA0B0000}"/>
    <cellStyle name="Normal 2 20 13 2 2 3" xfId="3016" xr:uid="{00000000-0005-0000-0000-0000CB0B0000}"/>
    <cellStyle name="Normal 2 20 13 2 2 4" xfId="3017" xr:uid="{00000000-0005-0000-0000-0000CC0B0000}"/>
    <cellStyle name="Normal 2 20 13 2 3" xfId="3018" xr:uid="{00000000-0005-0000-0000-0000CD0B0000}"/>
    <cellStyle name="Normal 2 20 13 2 3 2" xfId="3019" xr:uid="{00000000-0005-0000-0000-0000CE0B0000}"/>
    <cellStyle name="Normal 2 20 13 2 3 2 2" xfId="3020" xr:uid="{00000000-0005-0000-0000-0000CF0B0000}"/>
    <cellStyle name="Normal 2 20 13 2 3 2 3" xfId="3021" xr:uid="{00000000-0005-0000-0000-0000D00B0000}"/>
    <cellStyle name="Normal 2 20 13 2 3 3" xfId="3022" xr:uid="{00000000-0005-0000-0000-0000D10B0000}"/>
    <cellStyle name="Normal 2 20 13 2 3 4" xfId="3023" xr:uid="{00000000-0005-0000-0000-0000D20B0000}"/>
    <cellStyle name="Normal 2 20 13 2 4" xfId="3024" xr:uid="{00000000-0005-0000-0000-0000D30B0000}"/>
    <cellStyle name="Normal 2 20 13 2 4 2" xfId="3025" xr:uid="{00000000-0005-0000-0000-0000D40B0000}"/>
    <cellStyle name="Normal 2 20 13 2 4 3" xfId="3026" xr:uid="{00000000-0005-0000-0000-0000D50B0000}"/>
    <cellStyle name="Normal 2 20 13 2 5" xfId="3027" xr:uid="{00000000-0005-0000-0000-0000D60B0000}"/>
    <cellStyle name="Normal 2 20 13 2 6" xfId="3028" xr:uid="{00000000-0005-0000-0000-0000D70B0000}"/>
    <cellStyle name="Normal 2 20 13 3" xfId="3029" xr:uid="{00000000-0005-0000-0000-0000D80B0000}"/>
    <cellStyle name="Normal 2 20 13 3 2" xfId="3030" xr:uid="{00000000-0005-0000-0000-0000D90B0000}"/>
    <cellStyle name="Normal 2 20 13 3 2 2" xfId="3031" xr:uid="{00000000-0005-0000-0000-0000DA0B0000}"/>
    <cellStyle name="Normal 2 20 13 3 2 2 2" xfId="3032" xr:uid="{00000000-0005-0000-0000-0000DB0B0000}"/>
    <cellStyle name="Normal 2 20 13 3 2 2 3" xfId="3033" xr:uid="{00000000-0005-0000-0000-0000DC0B0000}"/>
    <cellStyle name="Normal 2 20 13 3 2 3" xfId="3034" xr:uid="{00000000-0005-0000-0000-0000DD0B0000}"/>
    <cellStyle name="Normal 2 20 13 3 2 4" xfId="3035" xr:uid="{00000000-0005-0000-0000-0000DE0B0000}"/>
    <cellStyle name="Normal 2 20 13 3 3" xfId="3036" xr:uid="{00000000-0005-0000-0000-0000DF0B0000}"/>
    <cellStyle name="Normal 2 20 13 3 3 2" xfId="3037" xr:uid="{00000000-0005-0000-0000-0000E00B0000}"/>
    <cellStyle name="Normal 2 20 13 3 3 2 2" xfId="3038" xr:uid="{00000000-0005-0000-0000-0000E10B0000}"/>
    <cellStyle name="Normal 2 20 13 3 3 2 3" xfId="3039" xr:uid="{00000000-0005-0000-0000-0000E20B0000}"/>
    <cellStyle name="Normal 2 20 13 3 3 3" xfId="3040" xr:uid="{00000000-0005-0000-0000-0000E30B0000}"/>
    <cellStyle name="Normal 2 20 13 3 3 4" xfId="3041" xr:uid="{00000000-0005-0000-0000-0000E40B0000}"/>
    <cellStyle name="Normal 2 20 13 3 4" xfId="3042" xr:uid="{00000000-0005-0000-0000-0000E50B0000}"/>
    <cellStyle name="Normal 2 20 13 3 4 2" xfId="3043" xr:uid="{00000000-0005-0000-0000-0000E60B0000}"/>
    <cellStyle name="Normal 2 20 13 3 4 3" xfId="3044" xr:uid="{00000000-0005-0000-0000-0000E70B0000}"/>
    <cellStyle name="Normal 2 20 13 3 5" xfId="3045" xr:uid="{00000000-0005-0000-0000-0000E80B0000}"/>
    <cellStyle name="Normal 2 20 13 3 6" xfId="3046" xr:uid="{00000000-0005-0000-0000-0000E90B0000}"/>
    <cellStyle name="Normal 2 20 13 4" xfId="3047" xr:uid="{00000000-0005-0000-0000-0000EA0B0000}"/>
    <cellStyle name="Normal 2 20 13 4 2" xfId="3048" xr:uid="{00000000-0005-0000-0000-0000EB0B0000}"/>
    <cellStyle name="Normal 2 20 13 4 2 2" xfId="3049" xr:uid="{00000000-0005-0000-0000-0000EC0B0000}"/>
    <cellStyle name="Normal 2 20 13 4 2 3" xfId="3050" xr:uid="{00000000-0005-0000-0000-0000ED0B0000}"/>
    <cellStyle name="Normal 2 20 13 4 3" xfId="3051" xr:uid="{00000000-0005-0000-0000-0000EE0B0000}"/>
    <cellStyle name="Normal 2 20 13 4 4" xfId="3052" xr:uid="{00000000-0005-0000-0000-0000EF0B0000}"/>
    <cellStyle name="Normal 2 20 13 5" xfId="3053" xr:uid="{00000000-0005-0000-0000-0000F00B0000}"/>
    <cellStyle name="Normal 2 20 13 5 2" xfId="3054" xr:uid="{00000000-0005-0000-0000-0000F10B0000}"/>
    <cellStyle name="Normal 2 20 13 5 2 2" xfId="3055" xr:uid="{00000000-0005-0000-0000-0000F20B0000}"/>
    <cellStyle name="Normal 2 20 13 5 2 3" xfId="3056" xr:uid="{00000000-0005-0000-0000-0000F30B0000}"/>
    <cellStyle name="Normal 2 20 13 5 3" xfId="3057" xr:uid="{00000000-0005-0000-0000-0000F40B0000}"/>
    <cellStyle name="Normal 2 20 13 5 4" xfId="3058" xr:uid="{00000000-0005-0000-0000-0000F50B0000}"/>
    <cellStyle name="Normal 2 20 13 6" xfId="3059" xr:uid="{00000000-0005-0000-0000-0000F60B0000}"/>
    <cellStyle name="Normal 2 20 13 6 2" xfId="3060" xr:uid="{00000000-0005-0000-0000-0000F70B0000}"/>
    <cellStyle name="Normal 2 20 13 6 3" xfId="3061" xr:uid="{00000000-0005-0000-0000-0000F80B0000}"/>
    <cellStyle name="Normal 2 20 13 7" xfId="3062" xr:uid="{00000000-0005-0000-0000-0000F90B0000}"/>
    <cellStyle name="Normal 2 20 13 8" xfId="3063" xr:uid="{00000000-0005-0000-0000-0000FA0B0000}"/>
    <cellStyle name="Normal 2 20 14" xfId="3064" xr:uid="{00000000-0005-0000-0000-0000FB0B0000}"/>
    <cellStyle name="Normal 2 20 14 2" xfId="3065" xr:uid="{00000000-0005-0000-0000-0000FC0B0000}"/>
    <cellStyle name="Normal 2 20 14 2 2" xfId="3066" xr:uid="{00000000-0005-0000-0000-0000FD0B0000}"/>
    <cellStyle name="Normal 2 20 14 2 2 2" xfId="3067" xr:uid="{00000000-0005-0000-0000-0000FE0B0000}"/>
    <cellStyle name="Normal 2 20 14 2 2 2 2" xfId="3068" xr:uid="{00000000-0005-0000-0000-0000FF0B0000}"/>
    <cellStyle name="Normal 2 20 14 2 2 2 3" xfId="3069" xr:uid="{00000000-0005-0000-0000-0000000C0000}"/>
    <cellStyle name="Normal 2 20 14 2 2 3" xfId="3070" xr:uid="{00000000-0005-0000-0000-0000010C0000}"/>
    <cellStyle name="Normal 2 20 14 2 2 4" xfId="3071" xr:uid="{00000000-0005-0000-0000-0000020C0000}"/>
    <cellStyle name="Normal 2 20 14 2 3" xfId="3072" xr:uid="{00000000-0005-0000-0000-0000030C0000}"/>
    <cellStyle name="Normal 2 20 14 2 3 2" xfId="3073" xr:uid="{00000000-0005-0000-0000-0000040C0000}"/>
    <cellStyle name="Normal 2 20 14 2 3 2 2" xfId="3074" xr:uid="{00000000-0005-0000-0000-0000050C0000}"/>
    <cellStyle name="Normal 2 20 14 2 3 2 3" xfId="3075" xr:uid="{00000000-0005-0000-0000-0000060C0000}"/>
    <cellStyle name="Normal 2 20 14 2 3 3" xfId="3076" xr:uid="{00000000-0005-0000-0000-0000070C0000}"/>
    <cellStyle name="Normal 2 20 14 2 3 4" xfId="3077" xr:uid="{00000000-0005-0000-0000-0000080C0000}"/>
    <cellStyle name="Normal 2 20 14 2 4" xfId="3078" xr:uid="{00000000-0005-0000-0000-0000090C0000}"/>
    <cellStyle name="Normal 2 20 14 2 4 2" xfId="3079" xr:uid="{00000000-0005-0000-0000-00000A0C0000}"/>
    <cellStyle name="Normal 2 20 14 2 4 3" xfId="3080" xr:uid="{00000000-0005-0000-0000-00000B0C0000}"/>
    <cellStyle name="Normal 2 20 14 2 5" xfId="3081" xr:uid="{00000000-0005-0000-0000-00000C0C0000}"/>
    <cellStyle name="Normal 2 20 14 2 6" xfId="3082" xr:uid="{00000000-0005-0000-0000-00000D0C0000}"/>
    <cellStyle name="Normal 2 20 14 3" xfId="3083" xr:uid="{00000000-0005-0000-0000-00000E0C0000}"/>
    <cellStyle name="Normal 2 20 14 3 2" xfId="3084" xr:uid="{00000000-0005-0000-0000-00000F0C0000}"/>
    <cellStyle name="Normal 2 20 14 3 2 2" xfId="3085" xr:uid="{00000000-0005-0000-0000-0000100C0000}"/>
    <cellStyle name="Normal 2 20 14 3 2 2 2" xfId="3086" xr:uid="{00000000-0005-0000-0000-0000110C0000}"/>
    <cellStyle name="Normal 2 20 14 3 2 2 3" xfId="3087" xr:uid="{00000000-0005-0000-0000-0000120C0000}"/>
    <cellStyle name="Normal 2 20 14 3 2 3" xfId="3088" xr:uid="{00000000-0005-0000-0000-0000130C0000}"/>
    <cellStyle name="Normal 2 20 14 3 2 4" xfId="3089" xr:uid="{00000000-0005-0000-0000-0000140C0000}"/>
    <cellStyle name="Normal 2 20 14 3 3" xfId="3090" xr:uid="{00000000-0005-0000-0000-0000150C0000}"/>
    <cellStyle name="Normal 2 20 14 3 3 2" xfId="3091" xr:uid="{00000000-0005-0000-0000-0000160C0000}"/>
    <cellStyle name="Normal 2 20 14 3 3 2 2" xfId="3092" xr:uid="{00000000-0005-0000-0000-0000170C0000}"/>
    <cellStyle name="Normal 2 20 14 3 3 2 3" xfId="3093" xr:uid="{00000000-0005-0000-0000-0000180C0000}"/>
    <cellStyle name="Normal 2 20 14 3 3 3" xfId="3094" xr:uid="{00000000-0005-0000-0000-0000190C0000}"/>
    <cellStyle name="Normal 2 20 14 3 3 4" xfId="3095" xr:uid="{00000000-0005-0000-0000-00001A0C0000}"/>
    <cellStyle name="Normal 2 20 14 3 4" xfId="3096" xr:uid="{00000000-0005-0000-0000-00001B0C0000}"/>
    <cellStyle name="Normal 2 20 14 3 4 2" xfId="3097" xr:uid="{00000000-0005-0000-0000-00001C0C0000}"/>
    <cellStyle name="Normal 2 20 14 3 4 3" xfId="3098" xr:uid="{00000000-0005-0000-0000-00001D0C0000}"/>
    <cellStyle name="Normal 2 20 14 3 5" xfId="3099" xr:uid="{00000000-0005-0000-0000-00001E0C0000}"/>
    <cellStyle name="Normal 2 20 14 3 6" xfId="3100" xr:uid="{00000000-0005-0000-0000-00001F0C0000}"/>
    <cellStyle name="Normal 2 20 14 4" xfId="3101" xr:uid="{00000000-0005-0000-0000-0000200C0000}"/>
    <cellStyle name="Normal 2 20 14 4 2" xfId="3102" xr:uid="{00000000-0005-0000-0000-0000210C0000}"/>
    <cellStyle name="Normal 2 20 14 4 2 2" xfId="3103" xr:uid="{00000000-0005-0000-0000-0000220C0000}"/>
    <cellStyle name="Normal 2 20 14 4 2 3" xfId="3104" xr:uid="{00000000-0005-0000-0000-0000230C0000}"/>
    <cellStyle name="Normal 2 20 14 4 3" xfId="3105" xr:uid="{00000000-0005-0000-0000-0000240C0000}"/>
    <cellStyle name="Normal 2 20 14 4 4" xfId="3106" xr:uid="{00000000-0005-0000-0000-0000250C0000}"/>
    <cellStyle name="Normal 2 20 14 5" xfId="3107" xr:uid="{00000000-0005-0000-0000-0000260C0000}"/>
    <cellStyle name="Normal 2 20 14 5 2" xfId="3108" xr:uid="{00000000-0005-0000-0000-0000270C0000}"/>
    <cellStyle name="Normal 2 20 14 5 2 2" xfId="3109" xr:uid="{00000000-0005-0000-0000-0000280C0000}"/>
    <cellStyle name="Normal 2 20 14 5 2 3" xfId="3110" xr:uid="{00000000-0005-0000-0000-0000290C0000}"/>
    <cellStyle name="Normal 2 20 14 5 3" xfId="3111" xr:uid="{00000000-0005-0000-0000-00002A0C0000}"/>
    <cellStyle name="Normal 2 20 14 5 4" xfId="3112" xr:uid="{00000000-0005-0000-0000-00002B0C0000}"/>
    <cellStyle name="Normal 2 20 14 6" xfId="3113" xr:uid="{00000000-0005-0000-0000-00002C0C0000}"/>
    <cellStyle name="Normal 2 20 14 6 2" xfId="3114" xr:uid="{00000000-0005-0000-0000-00002D0C0000}"/>
    <cellStyle name="Normal 2 20 14 6 3" xfId="3115" xr:uid="{00000000-0005-0000-0000-00002E0C0000}"/>
    <cellStyle name="Normal 2 20 14 7" xfId="3116" xr:uid="{00000000-0005-0000-0000-00002F0C0000}"/>
    <cellStyle name="Normal 2 20 14 8" xfId="3117" xr:uid="{00000000-0005-0000-0000-0000300C0000}"/>
    <cellStyle name="Normal 2 20 15" xfId="3118" xr:uid="{00000000-0005-0000-0000-0000310C0000}"/>
    <cellStyle name="Normal 2 20 15 2" xfId="3119" xr:uid="{00000000-0005-0000-0000-0000320C0000}"/>
    <cellStyle name="Normal 2 20 15 2 2" xfId="3120" xr:uid="{00000000-0005-0000-0000-0000330C0000}"/>
    <cellStyle name="Normal 2 20 15 2 2 2" xfId="3121" xr:uid="{00000000-0005-0000-0000-0000340C0000}"/>
    <cellStyle name="Normal 2 20 15 2 2 2 2" xfId="3122" xr:uid="{00000000-0005-0000-0000-0000350C0000}"/>
    <cellStyle name="Normal 2 20 15 2 2 2 3" xfId="3123" xr:uid="{00000000-0005-0000-0000-0000360C0000}"/>
    <cellStyle name="Normal 2 20 15 2 2 3" xfId="3124" xr:uid="{00000000-0005-0000-0000-0000370C0000}"/>
    <cellStyle name="Normal 2 20 15 2 2 4" xfId="3125" xr:uid="{00000000-0005-0000-0000-0000380C0000}"/>
    <cellStyle name="Normal 2 20 15 2 3" xfId="3126" xr:uid="{00000000-0005-0000-0000-0000390C0000}"/>
    <cellStyle name="Normal 2 20 15 2 3 2" xfId="3127" xr:uid="{00000000-0005-0000-0000-00003A0C0000}"/>
    <cellStyle name="Normal 2 20 15 2 3 2 2" xfId="3128" xr:uid="{00000000-0005-0000-0000-00003B0C0000}"/>
    <cellStyle name="Normal 2 20 15 2 3 2 3" xfId="3129" xr:uid="{00000000-0005-0000-0000-00003C0C0000}"/>
    <cellStyle name="Normal 2 20 15 2 3 3" xfId="3130" xr:uid="{00000000-0005-0000-0000-00003D0C0000}"/>
    <cellStyle name="Normal 2 20 15 2 3 4" xfId="3131" xr:uid="{00000000-0005-0000-0000-00003E0C0000}"/>
    <cellStyle name="Normal 2 20 15 2 4" xfId="3132" xr:uid="{00000000-0005-0000-0000-00003F0C0000}"/>
    <cellStyle name="Normal 2 20 15 2 4 2" xfId="3133" xr:uid="{00000000-0005-0000-0000-0000400C0000}"/>
    <cellStyle name="Normal 2 20 15 2 4 3" xfId="3134" xr:uid="{00000000-0005-0000-0000-0000410C0000}"/>
    <cellStyle name="Normal 2 20 15 2 5" xfId="3135" xr:uid="{00000000-0005-0000-0000-0000420C0000}"/>
    <cellStyle name="Normal 2 20 15 2 6" xfId="3136" xr:uid="{00000000-0005-0000-0000-0000430C0000}"/>
    <cellStyle name="Normal 2 20 15 3" xfId="3137" xr:uid="{00000000-0005-0000-0000-0000440C0000}"/>
    <cellStyle name="Normal 2 20 15 3 2" xfId="3138" xr:uid="{00000000-0005-0000-0000-0000450C0000}"/>
    <cellStyle name="Normal 2 20 15 3 2 2" xfId="3139" xr:uid="{00000000-0005-0000-0000-0000460C0000}"/>
    <cellStyle name="Normal 2 20 15 3 2 2 2" xfId="3140" xr:uid="{00000000-0005-0000-0000-0000470C0000}"/>
    <cellStyle name="Normal 2 20 15 3 2 2 3" xfId="3141" xr:uid="{00000000-0005-0000-0000-0000480C0000}"/>
    <cellStyle name="Normal 2 20 15 3 2 3" xfId="3142" xr:uid="{00000000-0005-0000-0000-0000490C0000}"/>
    <cellStyle name="Normal 2 20 15 3 2 4" xfId="3143" xr:uid="{00000000-0005-0000-0000-00004A0C0000}"/>
    <cellStyle name="Normal 2 20 15 3 3" xfId="3144" xr:uid="{00000000-0005-0000-0000-00004B0C0000}"/>
    <cellStyle name="Normal 2 20 15 3 3 2" xfId="3145" xr:uid="{00000000-0005-0000-0000-00004C0C0000}"/>
    <cellStyle name="Normal 2 20 15 3 3 2 2" xfId="3146" xr:uid="{00000000-0005-0000-0000-00004D0C0000}"/>
    <cellStyle name="Normal 2 20 15 3 3 2 3" xfId="3147" xr:uid="{00000000-0005-0000-0000-00004E0C0000}"/>
    <cellStyle name="Normal 2 20 15 3 3 3" xfId="3148" xr:uid="{00000000-0005-0000-0000-00004F0C0000}"/>
    <cellStyle name="Normal 2 20 15 3 3 4" xfId="3149" xr:uid="{00000000-0005-0000-0000-0000500C0000}"/>
    <cellStyle name="Normal 2 20 15 3 4" xfId="3150" xr:uid="{00000000-0005-0000-0000-0000510C0000}"/>
    <cellStyle name="Normal 2 20 15 3 4 2" xfId="3151" xr:uid="{00000000-0005-0000-0000-0000520C0000}"/>
    <cellStyle name="Normal 2 20 15 3 4 3" xfId="3152" xr:uid="{00000000-0005-0000-0000-0000530C0000}"/>
    <cellStyle name="Normal 2 20 15 3 5" xfId="3153" xr:uid="{00000000-0005-0000-0000-0000540C0000}"/>
    <cellStyle name="Normal 2 20 15 3 6" xfId="3154" xr:uid="{00000000-0005-0000-0000-0000550C0000}"/>
    <cellStyle name="Normal 2 20 15 4" xfId="3155" xr:uid="{00000000-0005-0000-0000-0000560C0000}"/>
    <cellStyle name="Normal 2 20 15 4 2" xfId="3156" xr:uid="{00000000-0005-0000-0000-0000570C0000}"/>
    <cellStyle name="Normal 2 20 15 4 2 2" xfId="3157" xr:uid="{00000000-0005-0000-0000-0000580C0000}"/>
    <cellStyle name="Normal 2 20 15 4 2 3" xfId="3158" xr:uid="{00000000-0005-0000-0000-0000590C0000}"/>
    <cellStyle name="Normal 2 20 15 4 3" xfId="3159" xr:uid="{00000000-0005-0000-0000-00005A0C0000}"/>
    <cellStyle name="Normal 2 20 15 4 4" xfId="3160" xr:uid="{00000000-0005-0000-0000-00005B0C0000}"/>
    <cellStyle name="Normal 2 20 15 5" xfId="3161" xr:uid="{00000000-0005-0000-0000-00005C0C0000}"/>
    <cellStyle name="Normal 2 20 15 5 2" xfId="3162" xr:uid="{00000000-0005-0000-0000-00005D0C0000}"/>
    <cellStyle name="Normal 2 20 15 5 2 2" xfId="3163" xr:uid="{00000000-0005-0000-0000-00005E0C0000}"/>
    <cellStyle name="Normal 2 20 15 5 2 3" xfId="3164" xr:uid="{00000000-0005-0000-0000-00005F0C0000}"/>
    <cellStyle name="Normal 2 20 15 5 3" xfId="3165" xr:uid="{00000000-0005-0000-0000-0000600C0000}"/>
    <cellStyle name="Normal 2 20 15 5 4" xfId="3166" xr:uid="{00000000-0005-0000-0000-0000610C0000}"/>
    <cellStyle name="Normal 2 20 15 6" xfId="3167" xr:uid="{00000000-0005-0000-0000-0000620C0000}"/>
    <cellStyle name="Normal 2 20 15 6 2" xfId="3168" xr:uid="{00000000-0005-0000-0000-0000630C0000}"/>
    <cellStyle name="Normal 2 20 15 6 3" xfId="3169" xr:uid="{00000000-0005-0000-0000-0000640C0000}"/>
    <cellStyle name="Normal 2 20 15 7" xfId="3170" xr:uid="{00000000-0005-0000-0000-0000650C0000}"/>
    <cellStyle name="Normal 2 20 15 8" xfId="3171" xr:uid="{00000000-0005-0000-0000-0000660C0000}"/>
    <cellStyle name="Normal 2 20 16" xfId="3172" xr:uid="{00000000-0005-0000-0000-0000670C0000}"/>
    <cellStyle name="Normal 2 20 16 2" xfId="3173" xr:uid="{00000000-0005-0000-0000-0000680C0000}"/>
    <cellStyle name="Normal 2 20 16 2 2" xfId="3174" xr:uid="{00000000-0005-0000-0000-0000690C0000}"/>
    <cellStyle name="Normal 2 20 16 2 2 2" xfId="3175" xr:uid="{00000000-0005-0000-0000-00006A0C0000}"/>
    <cellStyle name="Normal 2 20 16 2 2 3" xfId="3176" xr:uid="{00000000-0005-0000-0000-00006B0C0000}"/>
    <cellStyle name="Normal 2 20 16 2 3" xfId="3177" xr:uid="{00000000-0005-0000-0000-00006C0C0000}"/>
    <cellStyle name="Normal 2 20 16 2 4" xfId="3178" xr:uid="{00000000-0005-0000-0000-00006D0C0000}"/>
    <cellStyle name="Normal 2 20 16 3" xfId="3179" xr:uid="{00000000-0005-0000-0000-00006E0C0000}"/>
    <cellStyle name="Normal 2 20 16 3 2" xfId="3180" xr:uid="{00000000-0005-0000-0000-00006F0C0000}"/>
    <cellStyle name="Normal 2 20 16 3 2 2" xfId="3181" xr:uid="{00000000-0005-0000-0000-0000700C0000}"/>
    <cellStyle name="Normal 2 20 16 3 2 3" xfId="3182" xr:uid="{00000000-0005-0000-0000-0000710C0000}"/>
    <cellStyle name="Normal 2 20 16 3 3" xfId="3183" xr:uid="{00000000-0005-0000-0000-0000720C0000}"/>
    <cellStyle name="Normal 2 20 16 3 4" xfId="3184" xr:uid="{00000000-0005-0000-0000-0000730C0000}"/>
    <cellStyle name="Normal 2 20 16 4" xfId="3185" xr:uid="{00000000-0005-0000-0000-0000740C0000}"/>
    <cellStyle name="Normal 2 20 16 4 2" xfId="3186" xr:uid="{00000000-0005-0000-0000-0000750C0000}"/>
    <cellStyle name="Normal 2 20 16 4 3" xfId="3187" xr:uid="{00000000-0005-0000-0000-0000760C0000}"/>
    <cellStyle name="Normal 2 20 16 5" xfId="3188" xr:uid="{00000000-0005-0000-0000-0000770C0000}"/>
    <cellStyle name="Normal 2 20 16 6" xfId="3189" xr:uid="{00000000-0005-0000-0000-0000780C0000}"/>
    <cellStyle name="Normal 2 20 17" xfId="3190" xr:uid="{00000000-0005-0000-0000-0000790C0000}"/>
    <cellStyle name="Normal 2 20 17 2" xfId="3191" xr:uid="{00000000-0005-0000-0000-00007A0C0000}"/>
    <cellStyle name="Normal 2 20 17 2 2" xfId="3192" xr:uid="{00000000-0005-0000-0000-00007B0C0000}"/>
    <cellStyle name="Normal 2 20 17 2 2 2" xfId="3193" xr:uid="{00000000-0005-0000-0000-00007C0C0000}"/>
    <cellStyle name="Normal 2 20 17 2 2 3" xfId="3194" xr:uid="{00000000-0005-0000-0000-00007D0C0000}"/>
    <cellStyle name="Normal 2 20 17 2 3" xfId="3195" xr:uid="{00000000-0005-0000-0000-00007E0C0000}"/>
    <cellStyle name="Normal 2 20 17 2 4" xfId="3196" xr:uid="{00000000-0005-0000-0000-00007F0C0000}"/>
    <cellStyle name="Normal 2 20 17 3" xfId="3197" xr:uid="{00000000-0005-0000-0000-0000800C0000}"/>
    <cellStyle name="Normal 2 20 17 3 2" xfId="3198" xr:uid="{00000000-0005-0000-0000-0000810C0000}"/>
    <cellStyle name="Normal 2 20 17 3 2 2" xfId="3199" xr:uid="{00000000-0005-0000-0000-0000820C0000}"/>
    <cellStyle name="Normal 2 20 17 3 2 3" xfId="3200" xr:uid="{00000000-0005-0000-0000-0000830C0000}"/>
    <cellStyle name="Normal 2 20 17 3 3" xfId="3201" xr:uid="{00000000-0005-0000-0000-0000840C0000}"/>
    <cellStyle name="Normal 2 20 17 3 4" xfId="3202" xr:uid="{00000000-0005-0000-0000-0000850C0000}"/>
    <cellStyle name="Normal 2 20 17 4" xfId="3203" xr:uid="{00000000-0005-0000-0000-0000860C0000}"/>
    <cellStyle name="Normal 2 20 17 4 2" xfId="3204" xr:uid="{00000000-0005-0000-0000-0000870C0000}"/>
    <cellStyle name="Normal 2 20 17 4 3" xfId="3205" xr:uid="{00000000-0005-0000-0000-0000880C0000}"/>
    <cellStyle name="Normal 2 20 17 5" xfId="3206" xr:uid="{00000000-0005-0000-0000-0000890C0000}"/>
    <cellStyle name="Normal 2 20 17 6" xfId="3207" xr:uid="{00000000-0005-0000-0000-00008A0C0000}"/>
    <cellStyle name="Normal 2 20 18" xfId="3208" xr:uid="{00000000-0005-0000-0000-00008B0C0000}"/>
    <cellStyle name="Normal 2 20 18 2" xfId="3209" xr:uid="{00000000-0005-0000-0000-00008C0C0000}"/>
    <cellStyle name="Normal 2 20 18 2 2" xfId="3210" xr:uid="{00000000-0005-0000-0000-00008D0C0000}"/>
    <cellStyle name="Normal 2 20 18 2 2 2" xfId="3211" xr:uid="{00000000-0005-0000-0000-00008E0C0000}"/>
    <cellStyle name="Normal 2 20 18 2 2 3" xfId="3212" xr:uid="{00000000-0005-0000-0000-00008F0C0000}"/>
    <cellStyle name="Normal 2 20 18 2 3" xfId="3213" xr:uid="{00000000-0005-0000-0000-0000900C0000}"/>
    <cellStyle name="Normal 2 20 18 2 4" xfId="3214" xr:uid="{00000000-0005-0000-0000-0000910C0000}"/>
    <cellStyle name="Normal 2 20 18 3" xfId="3215" xr:uid="{00000000-0005-0000-0000-0000920C0000}"/>
    <cellStyle name="Normal 2 20 18 3 2" xfId="3216" xr:uid="{00000000-0005-0000-0000-0000930C0000}"/>
    <cellStyle name="Normal 2 20 18 3 2 2" xfId="3217" xr:uid="{00000000-0005-0000-0000-0000940C0000}"/>
    <cellStyle name="Normal 2 20 18 3 2 3" xfId="3218" xr:uid="{00000000-0005-0000-0000-0000950C0000}"/>
    <cellStyle name="Normal 2 20 18 3 3" xfId="3219" xr:uid="{00000000-0005-0000-0000-0000960C0000}"/>
    <cellStyle name="Normal 2 20 18 3 4" xfId="3220" xr:uid="{00000000-0005-0000-0000-0000970C0000}"/>
    <cellStyle name="Normal 2 20 18 4" xfId="3221" xr:uid="{00000000-0005-0000-0000-0000980C0000}"/>
    <cellStyle name="Normal 2 20 18 4 2" xfId="3222" xr:uid="{00000000-0005-0000-0000-0000990C0000}"/>
    <cellStyle name="Normal 2 20 18 4 3" xfId="3223" xr:uid="{00000000-0005-0000-0000-00009A0C0000}"/>
    <cellStyle name="Normal 2 20 18 5" xfId="3224" xr:uid="{00000000-0005-0000-0000-00009B0C0000}"/>
    <cellStyle name="Normal 2 20 18 6" xfId="3225" xr:uid="{00000000-0005-0000-0000-00009C0C0000}"/>
    <cellStyle name="Normal 2 20 19" xfId="3226" xr:uid="{00000000-0005-0000-0000-00009D0C0000}"/>
    <cellStyle name="Normal 2 20 19 2" xfId="3227" xr:uid="{00000000-0005-0000-0000-00009E0C0000}"/>
    <cellStyle name="Normal 2 20 19 2 2" xfId="3228" xr:uid="{00000000-0005-0000-0000-00009F0C0000}"/>
    <cellStyle name="Normal 2 20 19 2 2 2" xfId="3229" xr:uid="{00000000-0005-0000-0000-0000A00C0000}"/>
    <cellStyle name="Normal 2 20 19 2 2 3" xfId="3230" xr:uid="{00000000-0005-0000-0000-0000A10C0000}"/>
    <cellStyle name="Normal 2 20 19 2 3" xfId="3231" xr:uid="{00000000-0005-0000-0000-0000A20C0000}"/>
    <cellStyle name="Normal 2 20 19 2 4" xfId="3232" xr:uid="{00000000-0005-0000-0000-0000A30C0000}"/>
    <cellStyle name="Normal 2 20 19 3" xfId="3233" xr:uid="{00000000-0005-0000-0000-0000A40C0000}"/>
    <cellStyle name="Normal 2 20 19 3 2" xfId="3234" xr:uid="{00000000-0005-0000-0000-0000A50C0000}"/>
    <cellStyle name="Normal 2 20 19 3 2 2" xfId="3235" xr:uid="{00000000-0005-0000-0000-0000A60C0000}"/>
    <cellStyle name="Normal 2 20 19 3 2 3" xfId="3236" xr:uid="{00000000-0005-0000-0000-0000A70C0000}"/>
    <cellStyle name="Normal 2 20 19 3 3" xfId="3237" xr:uid="{00000000-0005-0000-0000-0000A80C0000}"/>
    <cellStyle name="Normal 2 20 19 3 4" xfId="3238" xr:uid="{00000000-0005-0000-0000-0000A90C0000}"/>
    <cellStyle name="Normal 2 20 19 4" xfId="3239" xr:uid="{00000000-0005-0000-0000-0000AA0C0000}"/>
    <cellStyle name="Normal 2 20 19 4 2" xfId="3240" xr:uid="{00000000-0005-0000-0000-0000AB0C0000}"/>
    <cellStyle name="Normal 2 20 19 4 3" xfId="3241" xr:uid="{00000000-0005-0000-0000-0000AC0C0000}"/>
    <cellStyle name="Normal 2 20 19 5" xfId="3242" xr:uid="{00000000-0005-0000-0000-0000AD0C0000}"/>
    <cellStyle name="Normal 2 20 19 6" xfId="3243" xr:uid="{00000000-0005-0000-0000-0000AE0C0000}"/>
    <cellStyle name="Normal 2 20 2" xfId="3244" xr:uid="{00000000-0005-0000-0000-0000AF0C0000}"/>
    <cellStyle name="Normal 2 20 2 10" xfId="3245" xr:uid="{00000000-0005-0000-0000-0000B00C0000}"/>
    <cellStyle name="Normal 2 20 2 10 2" xfId="3246" xr:uid="{00000000-0005-0000-0000-0000B10C0000}"/>
    <cellStyle name="Normal 2 20 2 10 2 2" xfId="3247" xr:uid="{00000000-0005-0000-0000-0000B20C0000}"/>
    <cellStyle name="Normal 2 20 2 10 2 3" xfId="3248" xr:uid="{00000000-0005-0000-0000-0000B30C0000}"/>
    <cellStyle name="Normal 2 20 2 10 3" xfId="3249" xr:uid="{00000000-0005-0000-0000-0000B40C0000}"/>
    <cellStyle name="Normal 2 20 2 10 4" xfId="3250" xr:uid="{00000000-0005-0000-0000-0000B50C0000}"/>
    <cellStyle name="Normal 2 20 2 11" xfId="3251" xr:uid="{00000000-0005-0000-0000-0000B60C0000}"/>
    <cellStyle name="Normal 2 20 2 11 2" xfId="3252" xr:uid="{00000000-0005-0000-0000-0000B70C0000}"/>
    <cellStyle name="Normal 2 20 2 11 2 2" xfId="3253" xr:uid="{00000000-0005-0000-0000-0000B80C0000}"/>
    <cellStyle name="Normal 2 20 2 11 2 3" xfId="3254" xr:uid="{00000000-0005-0000-0000-0000B90C0000}"/>
    <cellStyle name="Normal 2 20 2 11 3" xfId="3255" xr:uid="{00000000-0005-0000-0000-0000BA0C0000}"/>
    <cellStyle name="Normal 2 20 2 11 4" xfId="3256" xr:uid="{00000000-0005-0000-0000-0000BB0C0000}"/>
    <cellStyle name="Normal 2 20 2 12" xfId="3257" xr:uid="{00000000-0005-0000-0000-0000BC0C0000}"/>
    <cellStyle name="Normal 2 20 2 12 2" xfId="3258" xr:uid="{00000000-0005-0000-0000-0000BD0C0000}"/>
    <cellStyle name="Normal 2 20 2 12 3" xfId="3259" xr:uid="{00000000-0005-0000-0000-0000BE0C0000}"/>
    <cellStyle name="Normal 2 20 2 13" xfId="3260" xr:uid="{00000000-0005-0000-0000-0000BF0C0000}"/>
    <cellStyle name="Normal 2 20 2 14" xfId="3261" xr:uid="{00000000-0005-0000-0000-0000C00C0000}"/>
    <cellStyle name="Normal 2 20 2 2" xfId="3262" xr:uid="{00000000-0005-0000-0000-0000C10C0000}"/>
    <cellStyle name="Normal 2 20 2 2 2" xfId="3263" xr:uid="{00000000-0005-0000-0000-0000C20C0000}"/>
    <cellStyle name="Normal 2 20 2 2 2 2" xfId="3264" xr:uid="{00000000-0005-0000-0000-0000C30C0000}"/>
    <cellStyle name="Normal 2 20 2 2 2 2 2" xfId="3265" xr:uid="{00000000-0005-0000-0000-0000C40C0000}"/>
    <cellStyle name="Normal 2 20 2 2 2 2 3" xfId="3266" xr:uid="{00000000-0005-0000-0000-0000C50C0000}"/>
    <cellStyle name="Normal 2 20 2 2 2 3" xfId="3267" xr:uid="{00000000-0005-0000-0000-0000C60C0000}"/>
    <cellStyle name="Normal 2 20 2 2 2 4" xfId="3268" xr:uid="{00000000-0005-0000-0000-0000C70C0000}"/>
    <cellStyle name="Normal 2 20 2 2 3" xfId="3269" xr:uid="{00000000-0005-0000-0000-0000C80C0000}"/>
    <cellStyle name="Normal 2 20 2 2 3 2" xfId="3270" xr:uid="{00000000-0005-0000-0000-0000C90C0000}"/>
    <cellStyle name="Normal 2 20 2 2 3 2 2" xfId="3271" xr:uid="{00000000-0005-0000-0000-0000CA0C0000}"/>
    <cellStyle name="Normal 2 20 2 2 3 2 3" xfId="3272" xr:uid="{00000000-0005-0000-0000-0000CB0C0000}"/>
    <cellStyle name="Normal 2 20 2 2 3 3" xfId="3273" xr:uid="{00000000-0005-0000-0000-0000CC0C0000}"/>
    <cellStyle name="Normal 2 20 2 2 3 4" xfId="3274" xr:uid="{00000000-0005-0000-0000-0000CD0C0000}"/>
    <cellStyle name="Normal 2 20 2 2 4" xfId="3275" xr:uid="{00000000-0005-0000-0000-0000CE0C0000}"/>
    <cellStyle name="Normal 2 20 2 2 4 2" xfId="3276" xr:uid="{00000000-0005-0000-0000-0000CF0C0000}"/>
    <cellStyle name="Normal 2 20 2 2 4 3" xfId="3277" xr:uid="{00000000-0005-0000-0000-0000D00C0000}"/>
    <cellStyle name="Normal 2 20 2 2 5" xfId="3278" xr:uid="{00000000-0005-0000-0000-0000D10C0000}"/>
    <cellStyle name="Normal 2 20 2 2 6" xfId="3279" xr:uid="{00000000-0005-0000-0000-0000D20C0000}"/>
    <cellStyle name="Normal 2 20 2 3" xfId="3280" xr:uid="{00000000-0005-0000-0000-0000D30C0000}"/>
    <cellStyle name="Normal 2 20 2 3 2" xfId="3281" xr:uid="{00000000-0005-0000-0000-0000D40C0000}"/>
    <cellStyle name="Normal 2 20 2 3 2 2" xfId="3282" xr:uid="{00000000-0005-0000-0000-0000D50C0000}"/>
    <cellStyle name="Normal 2 20 2 3 2 2 2" xfId="3283" xr:uid="{00000000-0005-0000-0000-0000D60C0000}"/>
    <cellStyle name="Normal 2 20 2 3 2 2 3" xfId="3284" xr:uid="{00000000-0005-0000-0000-0000D70C0000}"/>
    <cellStyle name="Normal 2 20 2 3 2 3" xfId="3285" xr:uid="{00000000-0005-0000-0000-0000D80C0000}"/>
    <cellStyle name="Normal 2 20 2 3 2 4" xfId="3286" xr:uid="{00000000-0005-0000-0000-0000D90C0000}"/>
    <cellStyle name="Normal 2 20 2 3 3" xfId="3287" xr:uid="{00000000-0005-0000-0000-0000DA0C0000}"/>
    <cellStyle name="Normal 2 20 2 3 3 2" xfId="3288" xr:uid="{00000000-0005-0000-0000-0000DB0C0000}"/>
    <cellStyle name="Normal 2 20 2 3 3 2 2" xfId="3289" xr:uid="{00000000-0005-0000-0000-0000DC0C0000}"/>
    <cellStyle name="Normal 2 20 2 3 3 2 3" xfId="3290" xr:uid="{00000000-0005-0000-0000-0000DD0C0000}"/>
    <cellStyle name="Normal 2 20 2 3 3 3" xfId="3291" xr:uid="{00000000-0005-0000-0000-0000DE0C0000}"/>
    <cellStyle name="Normal 2 20 2 3 3 4" xfId="3292" xr:uid="{00000000-0005-0000-0000-0000DF0C0000}"/>
    <cellStyle name="Normal 2 20 2 3 4" xfId="3293" xr:uid="{00000000-0005-0000-0000-0000E00C0000}"/>
    <cellStyle name="Normal 2 20 2 3 4 2" xfId="3294" xr:uid="{00000000-0005-0000-0000-0000E10C0000}"/>
    <cellStyle name="Normal 2 20 2 3 4 3" xfId="3295" xr:uid="{00000000-0005-0000-0000-0000E20C0000}"/>
    <cellStyle name="Normal 2 20 2 3 5" xfId="3296" xr:uid="{00000000-0005-0000-0000-0000E30C0000}"/>
    <cellStyle name="Normal 2 20 2 3 6" xfId="3297" xr:uid="{00000000-0005-0000-0000-0000E40C0000}"/>
    <cellStyle name="Normal 2 20 2 4" xfId="3298" xr:uid="{00000000-0005-0000-0000-0000E50C0000}"/>
    <cellStyle name="Normal 2 20 2 4 2" xfId="3299" xr:uid="{00000000-0005-0000-0000-0000E60C0000}"/>
    <cellStyle name="Normal 2 20 2 4 2 2" xfId="3300" xr:uid="{00000000-0005-0000-0000-0000E70C0000}"/>
    <cellStyle name="Normal 2 20 2 4 2 2 2" xfId="3301" xr:uid="{00000000-0005-0000-0000-0000E80C0000}"/>
    <cellStyle name="Normal 2 20 2 4 2 2 3" xfId="3302" xr:uid="{00000000-0005-0000-0000-0000E90C0000}"/>
    <cellStyle name="Normal 2 20 2 4 2 3" xfId="3303" xr:uid="{00000000-0005-0000-0000-0000EA0C0000}"/>
    <cellStyle name="Normal 2 20 2 4 2 4" xfId="3304" xr:uid="{00000000-0005-0000-0000-0000EB0C0000}"/>
    <cellStyle name="Normal 2 20 2 4 3" xfId="3305" xr:uid="{00000000-0005-0000-0000-0000EC0C0000}"/>
    <cellStyle name="Normal 2 20 2 4 3 2" xfId="3306" xr:uid="{00000000-0005-0000-0000-0000ED0C0000}"/>
    <cellStyle name="Normal 2 20 2 4 3 2 2" xfId="3307" xr:uid="{00000000-0005-0000-0000-0000EE0C0000}"/>
    <cellStyle name="Normal 2 20 2 4 3 2 3" xfId="3308" xr:uid="{00000000-0005-0000-0000-0000EF0C0000}"/>
    <cellStyle name="Normal 2 20 2 4 3 3" xfId="3309" xr:uid="{00000000-0005-0000-0000-0000F00C0000}"/>
    <cellStyle name="Normal 2 20 2 4 3 4" xfId="3310" xr:uid="{00000000-0005-0000-0000-0000F10C0000}"/>
    <cellStyle name="Normal 2 20 2 4 4" xfId="3311" xr:uid="{00000000-0005-0000-0000-0000F20C0000}"/>
    <cellStyle name="Normal 2 20 2 4 4 2" xfId="3312" xr:uid="{00000000-0005-0000-0000-0000F30C0000}"/>
    <cellStyle name="Normal 2 20 2 4 4 3" xfId="3313" xr:uid="{00000000-0005-0000-0000-0000F40C0000}"/>
    <cellStyle name="Normal 2 20 2 4 5" xfId="3314" xr:uid="{00000000-0005-0000-0000-0000F50C0000}"/>
    <cellStyle name="Normal 2 20 2 4 6" xfId="3315" xr:uid="{00000000-0005-0000-0000-0000F60C0000}"/>
    <cellStyle name="Normal 2 20 2 5" xfId="3316" xr:uid="{00000000-0005-0000-0000-0000F70C0000}"/>
    <cellStyle name="Normal 2 20 2 5 2" xfId="3317" xr:uid="{00000000-0005-0000-0000-0000F80C0000}"/>
    <cellStyle name="Normal 2 20 2 5 2 2" xfId="3318" xr:uid="{00000000-0005-0000-0000-0000F90C0000}"/>
    <cellStyle name="Normal 2 20 2 5 2 2 2" xfId="3319" xr:uid="{00000000-0005-0000-0000-0000FA0C0000}"/>
    <cellStyle name="Normal 2 20 2 5 2 2 3" xfId="3320" xr:uid="{00000000-0005-0000-0000-0000FB0C0000}"/>
    <cellStyle name="Normal 2 20 2 5 2 3" xfId="3321" xr:uid="{00000000-0005-0000-0000-0000FC0C0000}"/>
    <cellStyle name="Normal 2 20 2 5 2 4" xfId="3322" xr:uid="{00000000-0005-0000-0000-0000FD0C0000}"/>
    <cellStyle name="Normal 2 20 2 5 3" xfId="3323" xr:uid="{00000000-0005-0000-0000-0000FE0C0000}"/>
    <cellStyle name="Normal 2 20 2 5 3 2" xfId="3324" xr:uid="{00000000-0005-0000-0000-0000FF0C0000}"/>
    <cellStyle name="Normal 2 20 2 5 3 2 2" xfId="3325" xr:uid="{00000000-0005-0000-0000-0000000D0000}"/>
    <cellStyle name="Normal 2 20 2 5 3 2 3" xfId="3326" xr:uid="{00000000-0005-0000-0000-0000010D0000}"/>
    <cellStyle name="Normal 2 20 2 5 3 3" xfId="3327" xr:uid="{00000000-0005-0000-0000-0000020D0000}"/>
    <cellStyle name="Normal 2 20 2 5 3 4" xfId="3328" xr:uid="{00000000-0005-0000-0000-0000030D0000}"/>
    <cellStyle name="Normal 2 20 2 5 4" xfId="3329" xr:uid="{00000000-0005-0000-0000-0000040D0000}"/>
    <cellStyle name="Normal 2 20 2 5 4 2" xfId="3330" xr:uid="{00000000-0005-0000-0000-0000050D0000}"/>
    <cellStyle name="Normal 2 20 2 5 4 3" xfId="3331" xr:uid="{00000000-0005-0000-0000-0000060D0000}"/>
    <cellStyle name="Normal 2 20 2 5 5" xfId="3332" xr:uid="{00000000-0005-0000-0000-0000070D0000}"/>
    <cellStyle name="Normal 2 20 2 5 6" xfId="3333" xr:uid="{00000000-0005-0000-0000-0000080D0000}"/>
    <cellStyle name="Normal 2 20 2 6" xfId="3334" xr:uid="{00000000-0005-0000-0000-0000090D0000}"/>
    <cellStyle name="Normal 2 20 2 6 2" xfId="3335" xr:uid="{00000000-0005-0000-0000-00000A0D0000}"/>
    <cellStyle name="Normal 2 20 2 6 2 2" xfId="3336" xr:uid="{00000000-0005-0000-0000-00000B0D0000}"/>
    <cellStyle name="Normal 2 20 2 6 2 2 2" xfId="3337" xr:uid="{00000000-0005-0000-0000-00000C0D0000}"/>
    <cellStyle name="Normal 2 20 2 6 2 2 3" xfId="3338" xr:uid="{00000000-0005-0000-0000-00000D0D0000}"/>
    <cellStyle name="Normal 2 20 2 6 2 3" xfId="3339" xr:uid="{00000000-0005-0000-0000-00000E0D0000}"/>
    <cellStyle name="Normal 2 20 2 6 2 4" xfId="3340" xr:uid="{00000000-0005-0000-0000-00000F0D0000}"/>
    <cellStyle name="Normal 2 20 2 6 3" xfId="3341" xr:uid="{00000000-0005-0000-0000-0000100D0000}"/>
    <cellStyle name="Normal 2 20 2 6 3 2" xfId="3342" xr:uid="{00000000-0005-0000-0000-0000110D0000}"/>
    <cellStyle name="Normal 2 20 2 6 3 2 2" xfId="3343" xr:uid="{00000000-0005-0000-0000-0000120D0000}"/>
    <cellStyle name="Normal 2 20 2 6 3 2 3" xfId="3344" xr:uid="{00000000-0005-0000-0000-0000130D0000}"/>
    <cellStyle name="Normal 2 20 2 6 3 3" xfId="3345" xr:uid="{00000000-0005-0000-0000-0000140D0000}"/>
    <cellStyle name="Normal 2 20 2 6 3 4" xfId="3346" xr:uid="{00000000-0005-0000-0000-0000150D0000}"/>
    <cellStyle name="Normal 2 20 2 6 4" xfId="3347" xr:uid="{00000000-0005-0000-0000-0000160D0000}"/>
    <cellStyle name="Normal 2 20 2 6 4 2" xfId="3348" xr:uid="{00000000-0005-0000-0000-0000170D0000}"/>
    <cellStyle name="Normal 2 20 2 6 4 3" xfId="3349" xr:uid="{00000000-0005-0000-0000-0000180D0000}"/>
    <cellStyle name="Normal 2 20 2 6 5" xfId="3350" xr:uid="{00000000-0005-0000-0000-0000190D0000}"/>
    <cellStyle name="Normal 2 20 2 6 6" xfId="3351" xr:uid="{00000000-0005-0000-0000-00001A0D0000}"/>
    <cellStyle name="Normal 2 20 2 7" xfId="3352" xr:uid="{00000000-0005-0000-0000-00001B0D0000}"/>
    <cellStyle name="Normal 2 20 2 7 2" xfId="3353" xr:uid="{00000000-0005-0000-0000-00001C0D0000}"/>
    <cellStyle name="Normal 2 20 2 7 2 2" xfId="3354" xr:uid="{00000000-0005-0000-0000-00001D0D0000}"/>
    <cellStyle name="Normal 2 20 2 7 2 2 2" xfId="3355" xr:uid="{00000000-0005-0000-0000-00001E0D0000}"/>
    <cellStyle name="Normal 2 20 2 7 2 2 3" xfId="3356" xr:uid="{00000000-0005-0000-0000-00001F0D0000}"/>
    <cellStyle name="Normal 2 20 2 7 2 3" xfId="3357" xr:uid="{00000000-0005-0000-0000-0000200D0000}"/>
    <cellStyle name="Normal 2 20 2 7 2 4" xfId="3358" xr:uid="{00000000-0005-0000-0000-0000210D0000}"/>
    <cellStyle name="Normal 2 20 2 7 3" xfId="3359" xr:uid="{00000000-0005-0000-0000-0000220D0000}"/>
    <cellStyle name="Normal 2 20 2 7 3 2" xfId="3360" xr:uid="{00000000-0005-0000-0000-0000230D0000}"/>
    <cellStyle name="Normal 2 20 2 7 3 2 2" xfId="3361" xr:uid="{00000000-0005-0000-0000-0000240D0000}"/>
    <cellStyle name="Normal 2 20 2 7 3 2 3" xfId="3362" xr:uid="{00000000-0005-0000-0000-0000250D0000}"/>
    <cellStyle name="Normal 2 20 2 7 3 3" xfId="3363" xr:uid="{00000000-0005-0000-0000-0000260D0000}"/>
    <cellStyle name="Normal 2 20 2 7 3 4" xfId="3364" xr:uid="{00000000-0005-0000-0000-0000270D0000}"/>
    <cellStyle name="Normal 2 20 2 7 4" xfId="3365" xr:uid="{00000000-0005-0000-0000-0000280D0000}"/>
    <cellStyle name="Normal 2 20 2 7 4 2" xfId="3366" xr:uid="{00000000-0005-0000-0000-0000290D0000}"/>
    <cellStyle name="Normal 2 20 2 7 4 3" xfId="3367" xr:uid="{00000000-0005-0000-0000-00002A0D0000}"/>
    <cellStyle name="Normal 2 20 2 7 5" xfId="3368" xr:uid="{00000000-0005-0000-0000-00002B0D0000}"/>
    <cellStyle name="Normal 2 20 2 7 6" xfId="3369" xr:uid="{00000000-0005-0000-0000-00002C0D0000}"/>
    <cellStyle name="Normal 2 20 2 8" xfId="3370" xr:uid="{00000000-0005-0000-0000-00002D0D0000}"/>
    <cellStyle name="Normal 2 20 2 8 2" xfId="3371" xr:uid="{00000000-0005-0000-0000-00002E0D0000}"/>
    <cellStyle name="Normal 2 20 2 8 2 2" xfId="3372" xr:uid="{00000000-0005-0000-0000-00002F0D0000}"/>
    <cellStyle name="Normal 2 20 2 8 2 2 2" xfId="3373" xr:uid="{00000000-0005-0000-0000-0000300D0000}"/>
    <cellStyle name="Normal 2 20 2 8 2 2 3" xfId="3374" xr:uid="{00000000-0005-0000-0000-0000310D0000}"/>
    <cellStyle name="Normal 2 20 2 8 2 3" xfId="3375" xr:uid="{00000000-0005-0000-0000-0000320D0000}"/>
    <cellStyle name="Normal 2 20 2 8 2 4" xfId="3376" xr:uid="{00000000-0005-0000-0000-0000330D0000}"/>
    <cellStyle name="Normal 2 20 2 8 3" xfId="3377" xr:uid="{00000000-0005-0000-0000-0000340D0000}"/>
    <cellStyle name="Normal 2 20 2 8 3 2" xfId="3378" xr:uid="{00000000-0005-0000-0000-0000350D0000}"/>
    <cellStyle name="Normal 2 20 2 8 3 2 2" xfId="3379" xr:uid="{00000000-0005-0000-0000-0000360D0000}"/>
    <cellStyle name="Normal 2 20 2 8 3 2 3" xfId="3380" xr:uid="{00000000-0005-0000-0000-0000370D0000}"/>
    <cellStyle name="Normal 2 20 2 8 3 3" xfId="3381" xr:uid="{00000000-0005-0000-0000-0000380D0000}"/>
    <cellStyle name="Normal 2 20 2 8 3 4" xfId="3382" xr:uid="{00000000-0005-0000-0000-0000390D0000}"/>
    <cellStyle name="Normal 2 20 2 8 4" xfId="3383" xr:uid="{00000000-0005-0000-0000-00003A0D0000}"/>
    <cellStyle name="Normal 2 20 2 8 4 2" xfId="3384" xr:uid="{00000000-0005-0000-0000-00003B0D0000}"/>
    <cellStyle name="Normal 2 20 2 8 4 3" xfId="3385" xr:uid="{00000000-0005-0000-0000-00003C0D0000}"/>
    <cellStyle name="Normal 2 20 2 8 5" xfId="3386" xr:uid="{00000000-0005-0000-0000-00003D0D0000}"/>
    <cellStyle name="Normal 2 20 2 8 6" xfId="3387" xr:uid="{00000000-0005-0000-0000-00003E0D0000}"/>
    <cellStyle name="Normal 2 20 2 9" xfId="3388" xr:uid="{00000000-0005-0000-0000-00003F0D0000}"/>
    <cellStyle name="Normal 2 20 2 9 2" xfId="3389" xr:uid="{00000000-0005-0000-0000-0000400D0000}"/>
    <cellStyle name="Normal 2 20 2 9 2 2" xfId="3390" xr:uid="{00000000-0005-0000-0000-0000410D0000}"/>
    <cellStyle name="Normal 2 20 2 9 2 2 2" xfId="3391" xr:uid="{00000000-0005-0000-0000-0000420D0000}"/>
    <cellStyle name="Normal 2 20 2 9 2 2 3" xfId="3392" xr:uid="{00000000-0005-0000-0000-0000430D0000}"/>
    <cellStyle name="Normal 2 20 2 9 2 3" xfId="3393" xr:uid="{00000000-0005-0000-0000-0000440D0000}"/>
    <cellStyle name="Normal 2 20 2 9 2 4" xfId="3394" xr:uid="{00000000-0005-0000-0000-0000450D0000}"/>
    <cellStyle name="Normal 2 20 2 9 3" xfId="3395" xr:uid="{00000000-0005-0000-0000-0000460D0000}"/>
    <cellStyle name="Normal 2 20 2 9 3 2" xfId="3396" xr:uid="{00000000-0005-0000-0000-0000470D0000}"/>
    <cellStyle name="Normal 2 20 2 9 3 2 2" xfId="3397" xr:uid="{00000000-0005-0000-0000-0000480D0000}"/>
    <cellStyle name="Normal 2 20 2 9 3 2 3" xfId="3398" xr:uid="{00000000-0005-0000-0000-0000490D0000}"/>
    <cellStyle name="Normal 2 20 2 9 3 3" xfId="3399" xr:uid="{00000000-0005-0000-0000-00004A0D0000}"/>
    <cellStyle name="Normal 2 20 2 9 3 4" xfId="3400" xr:uid="{00000000-0005-0000-0000-00004B0D0000}"/>
    <cellStyle name="Normal 2 20 2 9 4" xfId="3401" xr:uid="{00000000-0005-0000-0000-00004C0D0000}"/>
    <cellStyle name="Normal 2 20 2 9 4 2" xfId="3402" xr:uid="{00000000-0005-0000-0000-00004D0D0000}"/>
    <cellStyle name="Normal 2 20 2 9 4 3" xfId="3403" xr:uid="{00000000-0005-0000-0000-00004E0D0000}"/>
    <cellStyle name="Normal 2 20 2 9 5" xfId="3404" xr:uid="{00000000-0005-0000-0000-00004F0D0000}"/>
    <cellStyle name="Normal 2 20 2 9 6" xfId="3405" xr:uid="{00000000-0005-0000-0000-0000500D0000}"/>
    <cellStyle name="Normal 2 20 20" xfId="3406" xr:uid="{00000000-0005-0000-0000-0000510D0000}"/>
    <cellStyle name="Normal 2 20 20 2" xfId="3407" xr:uid="{00000000-0005-0000-0000-0000520D0000}"/>
    <cellStyle name="Normal 2 20 20 2 2" xfId="3408" xr:uid="{00000000-0005-0000-0000-0000530D0000}"/>
    <cellStyle name="Normal 2 20 20 2 2 2" xfId="3409" xr:uid="{00000000-0005-0000-0000-0000540D0000}"/>
    <cellStyle name="Normal 2 20 20 2 2 3" xfId="3410" xr:uid="{00000000-0005-0000-0000-0000550D0000}"/>
    <cellStyle name="Normal 2 20 20 2 3" xfId="3411" xr:uid="{00000000-0005-0000-0000-0000560D0000}"/>
    <cellStyle name="Normal 2 20 20 2 4" xfId="3412" xr:uid="{00000000-0005-0000-0000-0000570D0000}"/>
    <cellStyle name="Normal 2 20 20 3" xfId="3413" xr:uid="{00000000-0005-0000-0000-0000580D0000}"/>
    <cellStyle name="Normal 2 20 20 3 2" xfId="3414" xr:uid="{00000000-0005-0000-0000-0000590D0000}"/>
    <cellStyle name="Normal 2 20 20 3 2 2" xfId="3415" xr:uid="{00000000-0005-0000-0000-00005A0D0000}"/>
    <cellStyle name="Normal 2 20 20 3 2 3" xfId="3416" xr:uid="{00000000-0005-0000-0000-00005B0D0000}"/>
    <cellStyle name="Normal 2 20 20 3 3" xfId="3417" xr:uid="{00000000-0005-0000-0000-00005C0D0000}"/>
    <cellStyle name="Normal 2 20 20 3 4" xfId="3418" xr:uid="{00000000-0005-0000-0000-00005D0D0000}"/>
    <cellStyle name="Normal 2 20 20 4" xfId="3419" xr:uid="{00000000-0005-0000-0000-00005E0D0000}"/>
    <cellStyle name="Normal 2 20 20 4 2" xfId="3420" xr:uid="{00000000-0005-0000-0000-00005F0D0000}"/>
    <cellStyle name="Normal 2 20 20 4 3" xfId="3421" xr:uid="{00000000-0005-0000-0000-0000600D0000}"/>
    <cellStyle name="Normal 2 20 20 5" xfId="3422" xr:uid="{00000000-0005-0000-0000-0000610D0000}"/>
    <cellStyle name="Normal 2 20 20 6" xfId="3423" xr:uid="{00000000-0005-0000-0000-0000620D0000}"/>
    <cellStyle name="Normal 2 20 21" xfId="3424" xr:uid="{00000000-0005-0000-0000-0000630D0000}"/>
    <cellStyle name="Normal 2 20 21 2" xfId="3425" xr:uid="{00000000-0005-0000-0000-0000640D0000}"/>
    <cellStyle name="Normal 2 20 21 2 2" xfId="3426" xr:uid="{00000000-0005-0000-0000-0000650D0000}"/>
    <cellStyle name="Normal 2 20 21 2 2 2" xfId="3427" xr:uid="{00000000-0005-0000-0000-0000660D0000}"/>
    <cellStyle name="Normal 2 20 21 2 2 3" xfId="3428" xr:uid="{00000000-0005-0000-0000-0000670D0000}"/>
    <cellStyle name="Normal 2 20 21 2 3" xfId="3429" xr:uid="{00000000-0005-0000-0000-0000680D0000}"/>
    <cellStyle name="Normal 2 20 21 2 4" xfId="3430" xr:uid="{00000000-0005-0000-0000-0000690D0000}"/>
    <cellStyle name="Normal 2 20 21 3" xfId="3431" xr:uid="{00000000-0005-0000-0000-00006A0D0000}"/>
    <cellStyle name="Normal 2 20 21 3 2" xfId="3432" xr:uid="{00000000-0005-0000-0000-00006B0D0000}"/>
    <cellStyle name="Normal 2 20 21 3 2 2" xfId="3433" xr:uid="{00000000-0005-0000-0000-00006C0D0000}"/>
    <cellStyle name="Normal 2 20 21 3 2 3" xfId="3434" xr:uid="{00000000-0005-0000-0000-00006D0D0000}"/>
    <cellStyle name="Normal 2 20 21 3 3" xfId="3435" xr:uid="{00000000-0005-0000-0000-00006E0D0000}"/>
    <cellStyle name="Normal 2 20 21 3 4" xfId="3436" xr:uid="{00000000-0005-0000-0000-00006F0D0000}"/>
    <cellStyle name="Normal 2 20 21 4" xfId="3437" xr:uid="{00000000-0005-0000-0000-0000700D0000}"/>
    <cellStyle name="Normal 2 20 21 4 2" xfId="3438" xr:uid="{00000000-0005-0000-0000-0000710D0000}"/>
    <cellStyle name="Normal 2 20 21 4 3" xfId="3439" xr:uid="{00000000-0005-0000-0000-0000720D0000}"/>
    <cellStyle name="Normal 2 20 21 5" xfId="3440" xr:uid="{00000000-0005-0000-0000-0000730D0000}"/>
    <cellStyle name="Normal 2 20 21 6" xfId="3441" xr:uid="{00000000-0005-0000-0000-0000740D0000}"/>
    <cellStyle name="Normal 2 20 22" xfId="3442" xr:uid="{00000000-0005-0000-0000-0000750D0000}"/>
    <cellStyle name="Normal 2 20 22 2" xfId="3443" xr:uid="{00000000-0005-0000-0000-0000760D0000}"/>
    <cellStyle name="Normal 2 20 22 2 2" xfId="3444" xr:uid="{00000000-0005-0000-0000-0000770D0000}"/>
    <cellStyle name="Normal 2 20 22 2 3" xfId="3445" xr:uid="{00000000-0005-0000-0000-0000780D0000}"/>
    <cellStyle name="Normal 2 20 22 3" xfId="3446" xr:uid="{00000000-0005-0000-0000-0000790D0000}"/>
    <cellStyle name="Normal 2 20 22 4" xfId="3447" xr:uid="{00000000-0005-0000-0000-00007A0D0000}"/>
    <cellStyle name="Normal 2 20 23" xfId="3448" xr:uid="{00000000-0005-0000-0000-00007B0D0000}"/>
    <cellStyle name="Normal 2 20 23 2" xfId="3449" xr:uid="{00000000-0005-0000-0000-00007C0D0000}"/>
    <cellStyle name="Normal 2 20 23 2 2" xfId="3450" xr:uid="{00000000-0005-0000-0000-00007D0D0000}"/>
    <cellStyle name="Normal 2 20 23 2 3" xfId="3451" xr:uid="{00000000-0005-0000-0000-00007E0D0000}"/>
    <cellStyle name="Normal 2 20 23 3" xfId="3452" xr:uid="{00000000-0005-0000-0000-00007F0D0000}"/>
    <cellStyle name="Normal 2 20 23 4" xfId="3453" xr:uid="{00000000-0005-0000-0000-0000800D0000}"/>
    <cellStyle name="Normal 2 20 24" xfId="3454" xr:uid="{00000000-0005-0000-0000-0000810D0000}"/>
    <cellStyle name="Normal 2 20 24 2" xfId="3455" xr:uid="{00000000-0005-0000-0000-0000820D0000}"/>
    <cellStyle name="Normal 2 20 24 3" xfId="3456" xr:uid="{00000000-0005-0000-0000-0000830D0000}"/>
    <cellStyle name="Normal 2 20 25" xfId="3457" xr:uid="{00000000-0005-0000-0000-0000840D0000}"/>
    <cellStyle name="Normal 2 20 26" xfId="3458" xr:uid="{00000000-0005-0000-0000-0000850D0000}"/>
    <cellStyle name="Normal 2 20 3" xfId="3459" xr:uid="{00000000-0005-0000-0000-0000860D0000}"/>
    <cellStyle name="Normal 2 20 3 10" xfId="3460" xr:uid="{00000000-0005-0000-0000-0000870D0000}"/>
    <cellStyle name="Normal 2 20 3 10 2" xfId="3461" xr:uid="{00000000-0005-0000-0000-0000880D0000}"/>
    <cellStyle name="Normal 2 20 3 10 2 2" xfId="3462" xr:uid="{00000000-0005-0000-0000-0000890D0000}"/>
    <cellStyle name="Normal 2 20 3 10 2 3" xfId="3463" xr:uid="{00000000-0005-0000-0000-00008A0D0000}"/>
    <cellStyle name="Normal 2 20 3 10 3" xfId="3464" xr:uid="{00000000-0005-0000-0000-00008B0D0000}"/>
    <cellStyle name="Normal 2 20 3 10 4" xfId="3465" xr:uid="{00000000-0005-0000-0000-00008C0D0000}"/>
    <cellStyle name="Normal 2 20 3 11" xfId="3466" xr:uid="{00000000-0005-0000-0000-00008D0D0000}"/>
    <cellStyle name="Normal 2 20 3 11 2" xfId="3467" xr:uid="{00000000-0005-0000-0000-00008E0D0000}"/>
    <cellStyle name="Normal 2 20 3 11 3" xfId="3468" xr:uid="{00000000-0005-0000-0000-00008F0D0000}"/>
    <cellStyle name="Normal 2 20 3 12" xfId="3469" xr:uid="{00000000-0005-0000-0000-0000900D0000}"/>
    <cellStyle name="Normal 2 20 3 13" xfId="3470" xr:uid="{00000000-0005-0000-0000-0000910D0000}"/>
    <cellStyle name="Normal 2 20 3 2" xfId="3471" xr:uid="{00000000-0005-0000-0000-0000920D0000}"/>
    <cellStyle name="Normal 2 20 3 2 2" xfId="3472" xr:uid="{00000000-0005-0000-0000-0000930D0000}"/>
    <cellStyle name="Normal 2 20 3 2 2 2" xfId="3473" xr:uid="{00000000-0005-0000-0000-0000940D0000}"/>
    <cellStyle name="Normal 2 20 3 2 2 2 2" xfId="3474" xr:uid="{00000000-0005-0000-0000-0000950D0000}"/>
    <cellStyle name="Normal 2 20 3 2 2 2 3" xfId="3475" xr:uid="{00000000-0005-0000-0000-0000960D0000}"/>
    <cellStyle name="Normal 2 20 3 2 2 3" xfId="3476" xr:uid="{00000000-0005-0000-0000-0000970D0000}"/>
    <cellStyle name="Normal 2 20 3 2 2 4" xfId="3477" xr:uid="{00000000-0005-0000-0000-0000980D0000}"/>
    <cellStyle name="Normal 2 20 3 2 3" xfId="3478" xr:uid="{00000000-0005-0000-0000-0000990D0000}"/>
    <cellStyle name="Normal 2 20 3 2 3 2" xfId="3479" xr:uid="{00000000-0005-0000-0000-00009A0D0000}"/>
    <cellStyle name="Normal 2 20 3 2 3 2 2" xfId="3480" xr:uid="{00000000-0005-0000-0000-00009B0D0000}"/>
    <cellStyle name="Normal 2 20 3 2 3 2 3" xfId="3481" xr:uid="{00000000-0005-0000-0000-00009C0D0000}"/>
    <cellStyle name="Normal 2 20 3 2 3 3" xfId="3482" xr:uid="{00000000-0005-0000-0000-00009D0D0000}"/>
    <cellStyle name="Normal 2 20 3 2 3 4" xfId="3483" xr:uid="{00000000-0005-0000-0000-00009E0D0000}"/>
    <cellStyle name="Normal 2 20 3 2 4" xfId="3484" xr:uid="{00000000-0005-0000-0000-00009F0D0000}"/>
    <cellStyle name="Normal 2 20 3 2 4 2" xfId="3485" xr:uid="{00000000-0005-0000-0000-0000A00D0000}"/>
    <cellStyle name="Normal 2 20 3 2 4 3" xfId="3486" xr:uid="{00000000-0005-0000-0000-0000A10D0000}"/>
    <cellStyle name="Normal 2 20 3 2 5" xfId="3487" xr:uid="{00000000-0005-0000-0000-0000A20D0000}"/>
    <cellStyle name="Normal 2 20 3 2 6" xfId="3488" xr:uid="{00000000-0005-0000-0000-0000A30D0000}"/>
    <cellStyle name="Normal 2 20 3 3" xfId="3489" xr:uid="{00000000-0005-0000-0000-0000A40D0000}"/>
    <cellStyle name="Normal 2 20 3 3 2" xfId="3490" xr:uid="{00000000-0005-0000-0000-0000A50D0000}"/>
    <cellStyle name="Normal 2 20 3 3 2 2" xfId="3491" xr:uid="{00000000-0005-0000-0000-0000A60D0000}"/>
    <cellStyle name="Normal 2 20 3 3 2 2 2" xfId="3492" xr:uid="{00000000-0005-0000-0000-0000A70D0000}"/>
    <cellStyle name="Normal 2 20 3 3 2 2 3" xfId="3493" xr:uid="{00000000-0005-0000-0000-0000A80D0000}"/>
    <cellStyle name="Normal 2 20 3 3 2 3" xfId="3494" xr:uid="{00000000-0005-0000-0000-0000A90D0000}"/>
    <cellStyle name="Normal 2 20 3 3 2 4" xfId="3495" xr:uid="{00000000-0005-0000-0000-0000AA0D0000}"/>
    <cellStyle name="Normal 2 20 3 3 3" xfId="3496" xr:uid="{00000000-0005-0000-0000-0000AB0D0000}"/>
    <cellStyle name="Normal 2 20 3 3 3 2" xfId="3497" xr:uid="{00000000-0005-0000-0000-0000AC0D0000}"/>
    <cellStyle name="Normal 2 20 3 3 3 2 2" xfId="3498" xr:uid="{00000000-0005-0000-0000-0000AD0D0000}"/>
    <cellStyle name="Normal 2 20 3 3 3 2 3" xfId="3499" xr:uid="{00000000-0005-0000-0000-0000AE0D0000}"/>
    <cellStyle name="Normal 2 20 3 3 3 3" xfId="3500" xr:uid="{00000000-0005-0000-0000-0000AF0D0000}"/>
    <cellStyle name="Normal 2 20 3 3 3 4" xfId="3501" xr:uid="{00000000-0005-0000-0000-0000B00D0000}"/>
    <cellStyle name="Normal 2 20 3 3 4" xfId="3502" xr:uid="{00000000-0005-0000-0000-0000B10D0000}"/>
    <cellStyle name="Normal 2 20 3 3 4 2" xfId="3503" xr:uid="{00000000-0005-0000-0000-0000B20D0000}"/>
    <cellStyle name="Normal 2 20 3 3 4 3" xfId="3504" xr:uid="{00000000-0005-0000-0000-0000B30D0000}"/>
    <cellStyle name="Normal 2 20 3 3 5" xfId="3505" xr:uid="{00000000-0005-0000-0000-0000B40D0000}"/>
    <cellStyle name="Normal 2 20 3 3 6" xfId="3506" xr:uid="{00000000-0005-0000-0000-0000B50D0000}"/>
    <cellStyle name="Normal 2 20 3 4" xfId="3507" xr:uid="{00000000-0005-0000-0000-0000B60D0000}"/>
    <cellStyle name="Normal 2 20 3 4 2" xfId="3508" xr:uid="{00000000-0005-0000-0000-0000B70D0000}"/>
    <cellStyle name="Normal 2 20 3 4 2 2" xfId="3509" xr:uid="{00000000-0005-0000-0000-0000B80D0000}"/>
    <cellStyle name="Normal 2 20 3 4 2 2 2" xfId="3510" xr:uid="{00000000-0005-0000-0000-0000B90D0000}"/>
    <cellStyle name="Normal 2 20 3 4 2 2 3" xfId="3511" xr:uid="{00000000-0005-0000-0000-0000BA0D0000}"/>
    <cellStyle name="Normal 2 20 3 4 2 3" xfId="3512" xr:uid="{00000000-0005-0000-0000-0000BB0D0000}"/>
    <cellStyle name="Normal 2 20 3 4 2 4" xfId="3513" xr:uid="{00000000-0005-0000-0000-0000BC0D0000}"/>
    <cellStyle name="Normal 2 20 3 4 3" xfId="3514" xr:uid="{00000000-0005-0000-0000-0000BD0D0000}"/>
    <cellStyle name="Normal 2 20 3 4 3 2" xfId="3515" xr:uid="{00000000-0005-0000-0000-0000BE0D0000}"/>
    <cellStyle name="Normal 2 20 3 4 3 2 2" xfId="3516" xr:uid="{00000000-0005-0000-0000-0000BF0D0000}"/>
    <cellStyle name="Normal 2 20 3 4 3 2 3" xfId="3517" xr:uid="{00000000-0005-0000-0000-0000C00D0000}"/>
    <cellStyle name="Normal 2 20 3 4 3 3" xfId="3518" xr:uid="{00000000-0005-0000-0000-0000C10D0000}"/>
    <cellStyle name="Normal 2 20 3 4 3 4" xfId="3519" xr:uid="{00000000-0005-0000-0000-0000C20D0000}"/>
    <cellStyle name="Normal 2 20 3 4 4" xfId="3520" xr:uid="{00000000-0005-0000-0000-0000C30D0000}"/>
    <cellStyle name="Normal 2 20 3 4 4 2" xfId="3521" xr:uid="{00000000-0005-0000-0000-0000C40D0000}"/>
    <cellStyle name="Normal 2 20 3 4 4 3" xfId="3522" xr:uid="{00000000-0005-0000-0000-0000C50D0000}"/>
    <cellStyle name="Normal 2 20 3 4 5" xfId="3523" xr:uid="{00000000-0005-0000-0000-0000C60D0000}"/>
    <cellStyle name="Normal 2 20 3 4 6" xfId="3524" xr:uid="{00000000-0005-0000-0000-0000C70D0000}"/>
    <cellStyle name="Normal 2 20 3 5" xfId="3525" xr:uid="{00000000-0005-0000-0000-0000C80D0000}"/>
    <cellStyle name="Normal 2 20 3 5 2" xfId="3526" xr:uid="{00000000-0005-0000-0000-0000C90D0000}"/>
    <cellStyle name="Normal 2 20 3 5 2 2" xfId="3527" xr:uid="{00000000-0005-0000-0000-0000CA0D0000}"/>
    <cellStyle name="Normal 2 20 3 5 2 2 2" xfId="3528" xr:uid="{00000000-0005-0000-0000-0000CB0D0000}"/>
    <cellStyle name="Normal 2 20 3 5 2 2 3" xfId="3529" xr:uid="{00000000-0005-0000-0000-0000CC0D0000}"/>
    <cellStyle name="Normal 2 20 3 5 2 3" xfId="3530" xr:uid="{00000000-0005-0000-0000-0000CD0D0000}"/>
    <cellStyle name="Normal 2 20 3 5 2 4" xfId="3531" xr:uid="{00000000-0005-0000-0000-0000CE0D0000}"/>
    <cellStyle name="Normal 2 20 3 5 3" xfId="3532" xr:uid="{00000000-0005-0000-0000-0000CF0D0000}"/>
    <cellStyle name="Normal 2 20 3 5 3 2" xfId="3533" xr:uid="{00000000-0005-0000-0000-0000D00D0000}"/>
    <cellStyle name="Normal 2 20 3 5 3 2 2" xfId="3534" xr:uid="{00000000-0005-0000-0000-0000D10D0000}"/>
    <cellStyle name="Normal 2 20 3 5 3 2 3" xfId="3535" xr:uid="{00000000-0005-0000-0000-0000D20D0000}"/>
    <cellStyle name="Normal 2 20 3 5 3 3" xfId="3536" xr:uid="{00000000-0005-0000-0000-0000D30D0000}"/>
    <cellStyle name="Normal 2 20 3 5 3 4" xfId="3537" xr:uid="{00000000-0005-0000-0000-0000D40D0000}"/>
    <cellStyle name="Normal 2 20 3 5 4" xfId="3538" xr:uid="{00000000-0005-0000-0000-0000D50D0000}"/>
    <cellStyle name="Normal 2 20 3 5 4 2" xfId="3539" xr:uid="{00000000-0005-0000-0000-0000D60D0000}"/>
    <cellStyle name="Normal 2 20 3 5 4 3" xfId="3540" xr:uid="{00000000-0005-0000-0000-0000D70D0000}"/>
    <cellStyle name="Normal 2 20 3 5 5" xfId="3541" xr:uid="{00000000-0005-0000-0000-0000D80D0000}"/>
    <cellStyle name="Normal 2 20 3 5 6" xfId="3542" xr:uid="{00000000-0005-0000-0000-0000D90D0000}"/>
    <cellStyle name="Normal 2 20 3 6" xfId="3543" xr:uid="{00000000-0005-0000-0000-0000DA0D0000}"/>
    <cellStyle name="Normal 2 20 3 6 2" xfId="3544" xr:uid="{00000000-0005-0000-0000-0000DB0D0000}"/>
    <cellStyle name="Normal 2 20 3 6 2 2" xfId="3545" xr:uid="{00000000-0005-0000-0000-0000DC0D0000}"/>
    <cellStyle name="Normal 2 20 3 6 2 2 2" xfId="3546" xr:uid="{00000000-0005-0000-0000-0000DD0D0000}"/>
    <cellStyle name="Normal 2 20 3 6 2 2 3" xfId="3547" xr:uid="{00000000-0005-0000-0000-0000DE0D0000}"/>
    <cellStyle name="Normal 2 20 3 6 2 3" xfId="3548" xr:uid="{00000000-0005-0000-0000-0000DF0D0000}"/>
    <cellStyle name="Normal 2 20 3 6 2 4" xfId="3549" xr:uid="{00000000-0005-0000-0000-0000E00D0000}"/>
    <cellStyle name="Normal 2 20 3 6 3" xfId="3550" xr:uid="{00000000-0005-0000-0000-0000E10D0000}"/>
    <cellStyle name="Normal 2 20 3 6 3 2" xfId="3551" xr:uid="{00000000-0005-0000-0000-0000E20D0000}"/>
    <cellStyle name="Normal 2 20 3 6 3 2 2" xfId="3552" xr:uid="{00000000-0005-0000-0000-0000E30D0000}"/>
    <cellStyle name="Normal 2 20 3 6 3 2 3" xfId="3553" xr:uid="{00000000-0005-0000-0000-0000E40D0000}"/>
    <cellStyle name="Normal 2 20 3 6 3 3" xfId="3554" xr:uid="{00000000-0005-0000-0000-0000E50D0000}"/>
    <cellStyle name="Normal 2 20 3 6 3 4" xfId="3555" xr:uid="{00000000-0005-0000-0000-0000E60D0000}"/>
    <cellStyle name="Normal 2 20 3 6 4" xfId="3556" xr:uid="{00000000-0005-0000-0000-0000E70D0000}"/>
    <cellStyle name="Normal 2 20 3 6 4 2" xfId="3557" xr:uid="{00000000-0005-0000-0000-0000E80D0000}"/>
    <cellStyle name="Normal 2 20 3 6 4 3" xfId="3558" xr:uid="{00000000-0005-0000-0000-0000E90D0000}"/>
    <cellStyle name="Normal 2 20 3 6 5" xfId="3559" xr:uid="{00000000-0005-0000-0000-0000EA0D0000}"/>
    <cellStyle name="Normal 2 20 3 6 6" xfId="3560" xr:uid="{00000000-0005-0000-0000-0000EB0D0000}"/>
    <cellStyle name="Normal 2 20 3 7" xfId="3561" xr:uid="{00000000-0005-0000-0000-0000EC0D0000}"/>
    <cellStyle name="Normal 2 20 3 7 2" xfId="3562" xr:uid="{00000000-0005-0000-0000-0000ED0D0000}"/>
    <cellStyle name="Normal 2 20 3 7 2 2" xfId="3563" xr:uid="{00000000-0005-0000-0000-0000EE0D0000}"/>
    <cellStyle name="Normal 2 20 3 7 2 2 2" xfId="3564" xr:uid="{00000000-0005-0000-0000-0000EF0D0000}"/>
    <cellStyle name="Normal 2 20 3 7 2 2 3" xfId="3565" xr:uid="{00000000-0005-0000-0000-0000F00D0000}"/>
    <cellStyle name="Normal 2 20 3 7 2 3" xfId="3566" xr:uid="{00000000-0005-0000-0000-0000F10D0000}"/>
    <cellStyle name="Normal 2 20 3 7 2 4" xfId="3567" xr:uid="{00000000-0005-0000-0000-0000F20D0000}"/>
    <cellStyle name="Normal 2 20 3 7 3" xfId="3568" xr:uid="{00000000-0005-0000-0000-0000F30D0000}"/>
    <cellStyle name="Normal 2 20 3 7 3 2" xfId="3569" xr:uid="{00000000-0005-0000-0000-0000F40D0000}"/>
    <cellStyle name="Normal 2 20 3 7 3 2 2" xfId="3570" xr:uid="{00000000-0005-0000-0000-0000F50D0000}"/>
    <cellStyle name="Normal 2 20 3 7 3 2 3" xfId="3571" xr:uid="{00000000-0005-0000-0000-0000F60D0000}"/>
    <cellStyle name="Normal 2 20 3 7 3 3" xfId="3572" xr:uid="{00000000-0005-0000-0000-0000F70D0000}"/>
    <cellStyle name="Normal 2 20 3 7 3 4" xfId="3573" xr:uid="{00000000-0005-0000-0000-0000F80D0000}"/>
    <cellStyle name="Normal 2 20 3 7 4" xfId="3574" xr:uid="{00000000-0005-0000-0000-0000F90D0000}"/>
    <cellStyle name="Normal 2 20 3 7 4 2" xfId="3575" xr:uid="{00000000-0005-0000-0000-0000FA0D0000}"/>
    <cellStyle name="Normal 2 20 3 7 4 3" xfId="3576" xr:uid="{00000000-0005-0000-0000-0000FB0D0000}"/>
    <cellStyle name="Normal 2 20 3 7 5" xfId="3577" xr:uid="{00000000-0005-0000-0000-0000FC0D0000}"/>
    <cellStyle name="Normal 2 20 3 7 6" xfId="3578" xr:uid="{00000000-0005-0000-0000-0000FD0D0000}"/>
    <cellStyle name="Normal 2 20 3 8" xfId="3579" xr:uid="{00000000-0005-0000-0000-0000FE0D0000}"/>
    <cellStyle name="Normal 2 20 3 8 2" xfId="3580" xr:uid="{00000000-0005-0000-0000-0000FF0D0000}"/>
    <cellStyle name="Normal 2 20 3 8 2 2" xfId="3581" xr:uid="{00000000-0005-0000-0000-0000000E0000}"/>
    <cellStyle name="Normal 2 20 3 8 2 2 2" xfId="3582" xr:uid="{00000000-0005-0000-0000-0000010E0000}"/>
    <cellStyle name="Normal 2 20 3 8 2 2 3" xfId="3583" xr:uid="{00000000-0005-0000-0000-0000020E0000}"/>
    <cellStyle name="Normal 2 20 3 8 2 3" xfId="3584" xr:uid="{00000000-0005-0000-0000-0000030E0000}"/>
    <cellStyle name="Normal 2 20 3 8 2 4" xfId="3585" xr:uid="{00000000-0005-0000-0000-0000040E0000}"/>
    <cellStyle name="Normal 2 20 3 8 3" xfId="3586" xr:uid="{00000000-0005-0000-0000-0000050E0000}"/>
    <cellStyle name="Normal 2 20 3 8 3 2" xfId="3587" xr:uid="{00000000-0005-0000-0000-0000060E0000}"/>
    <cellStyle name="Normal 2 20 3 8 3 2 2" xfId="3588" xr:uid="{00000000-0005-0000-0000-0000070E0000}"/>
    <cellStyle name="Normal 2 20 3 8 3 2 3" xfId="3589" xr:uid="{00000000-0005-0000-0000-0000080E0000}"/>
    <cellStyle name="Normal 2 20 3 8 3 3" xfId="3590" xr:uid="{00000000-0005-0000-0000-0000090E0000}"/>
    <cellStyle name="Normal 2 20 3 8 3 4" xfId="3591" xr:uid="{00000000-0005-0000-0000-00000A0E0000}"/>
    <cellStyle name="Normal 2 20 3 8 4" xfId="3592" xr:uid="{00000000-0005-0000-0000-00000B0E0000}"/>
    <cellStyle name="Normal 2 20 3 8 4 2" xfId="3593" xr:uid="{00000000-0005-0000-0000-00000C0E0000}"/>
    <cellStyle name="Normal 2 20 3 8 4 3" xfId="3594" xr:uid="{00000000-0005-0000-0000-00000D0E0000}"/>
    <cellStyle name="Normal 2 20 3 8 5" xfId="3595" xr:uid="{00000000-0005-0000-0000-00000E0E0000}"/>
    <cellStyle name="Normal 2 20 3 8 6" xfId="3596" xr:uid="{00000000-0005-0000-0000-00000F0E0000}"/>
    <cellStyle name="Normal 2 20 3 9" xfId="3597" xr:uid="{00000000-0005-0000-0000-0000100E0000}"/>
    <cellStyle name="Normal 2 20 3 9 2" xfId="3598" xr:uid="{00000000-0005-0000-0000-0000110E0000}"/>
    <cellStyle name="Normal 2 20 3 9 2 2" xfId="3599" xr:uid="{00000000-0005-0000-0000-0000120E0000}"/>
    <cellStyle name="Normal 2 20 3 9 2 3" xfId="3600" xr:uid="{00000000-0005-0000-0000-0000130E0000}"/>
    <cellStyle name="Normal 2 20 3 9 3" xfId="3601" xr:uid="{00000000-0005-0000-0000-0000140E0000}"/>
    <cellStyle name="Normal 2 20 3 9 4" xfId="3602" xr:uid="{00000000-0005-0000-0000-0000150E0000}"/>
    <cellStyle name="Normal 2 20 4" xfId="3603" xr:uid="{00000000-0005-0000-0000-0000160E0000}"/>
    <cellStyle name="Normal 2 20 4 10" xfId="3604" xr:uid="{00000000-0005-0000-0000-0000170E0000}"/>
    <cellStyle name="Normal 2 20 4 10 2" xfId="3605" xr:uid="{00000000-0005-0000-0000-0000180E0000}"/>
    <cellStyle name="Normal 2 20 4 10 2 2" xfId="3606" xr:uid="{00000000-0005-0000-0000-0000190E0000}"/>
    <cellStyle name="Normal 2 20 4 10 2 3" xfId="3607" xr:uid="{00000000-0005-0000-0000-00001A0E0000}"/>
    <cellStyle name="Normal 2 20 4 10 3" xfId="3608" xr:uid="{00000000-0005-0000-0000-00001B0E0000}"/>
    <cellStyle name="Normal 2 20 4 10 4" xfId="3609" xr:uid="{00000000-0005-0000-0000-00001C0E0000}"/>
    <cellStyle name="Normal 2 20 4 11" xfId="3610" xr:uid="{00000000-0005-0000-0000-00001D0E0000}"/>
    <cellStyle name="Normal 2 20 4 11 2" xfId="3611" xr:uid="{00000000-0005-0000-0000-00001E0E0000}"/>
    <cellStyle name="Normal 2 20 4 11 3" xfId="3612" xr:uid="{00000000-0005-0000-0000-00001F0E0000}"/>
    <cellStyle name="Normal 2 20 4 12" xfId="3613" xr:uid="{00000000-0005-0000-0000-0000200E0000}"/>
    <cellStyle name="Normal 2 20 4 13" xfId="3614" xr:uid="{00000000-0005-0000-0000-0000210E0000}"/>
    <cellStyle name="Normal 2 20 4 2" xfId="3615" xr:uid="{00000000-0005-0000-0000-0000220E0000}"/>
    <cellStyle name="Normal 2 20 4 2 2" xfId="3616" xr:uid="{00000000-0005-0000-0000-0000230E0000}"/>
    <cellStyle name="Normal 2 20 4 2 2 2" xfId="3617" xr:uid="{00000000-0005-0000-0000-0000240E0000}"/>
    <cellStyle name="Normal 2 20 4 2 2 2 2" xfId="3618" xr:uid="{00000000-0005-0000-0000-0000250E0000}"/>
    <cellStyle name="Normal 2 20 4 2 2 2 3" xfId="3619" xr:uid="{00000000-0005-0000-0000-0000260E0000}"/>
    <cellStyle name="Normal 2 20 4 2 2 3" xfId="3620" xr:uid="{00000000-0005-0000-0000-0000270E0000}"/>
    <cellStyle name="Normal 2 20 4 2 2 4" xfId="3621" xr:uid="{00000000-0005-0000-0000-0000280E0000}"/>
    <cellStyle name="Normal 2 20 4 2 3" xfId="3622" xr:uid="{00000000-0005-0000-0000-0000290E0000}"/>
    <cellStyle name="Normal 2 20 4 2 3 2" xfId="3623" xr:uid="{00000000-0005-0000-0000-00002A0E0000}"/>
    <cellStyle name="Normal 2 20 4 2 3 2 2" xfId="3624" xr:uid="{00000000-0005-0000-0000-00002B0E0000}"/>
    <cellStyle name="Normal 2 20 4 2 3 2 3" xfId="3625" xr:uid="{00000000-0005-0000-0000-00002C0E0000}"/>
    <cellStyle name="Normal 2 20 4 2 3 3" xfId="3626" xr:uid="{00000000-0005-0000-0000-00002D0E0000}"/>
    <cellStyle name="Normal 2 20 4 2 3 4" xfId="3627" xr:uid="{00000000-0005-0000-0000-00002E0E0000}"/>
    <cellStyle name="Normal 2 20 4 2 4" xfId="3628" xr:uid="{00000000-0005-0000-0000-00002F0E0000}"/>
    <cellStyle name="Normal 2 20 4 2 4 2" xfId="3629" xr:uid="{00000000-0005-0000-0000-0000300E0000}"/>
    <cellStyle name="Normal 2 20 4 2 4 3" xfId="3630" xr:uid="{00000000-0005-0000-0000-0000310E0000}"/>
    <cellStyle name="Normal 2 20 4 2 5" xfId="3631" xr:uid="{00000000-0005-0000-0000-0000320E0000}"/>
    <cellStyle name="Normal 2 20 4 2 6" xfId="3632" xr:uid="{00000000-0005-0000-0000-0000330E0000}"/>
    <cellStyle name="Normal 2 20 4 3" xfId="3633" xr:uid="{00000000-0005-0000-0000-0000340E0000}"/>
    <cellStyle name="Normal 2 20 4 3 2" xfId="3634" xr:uid="{00000000-0005-0000-0000-0000350E0000}"/>
    <cellStyle name="Normal 2 20 4 3 2 2" xfId="3635" xr:uid="{00000000-0005-0000-0000-0000360E0000}"/>
    <cellStyle name="Normal 2 20 4 3 2 2 2" xfId="3636" xr:uid="{00000000-0005-0000-0000-0000370E0000}"/>
    <cellStyle name="Normal 2 20 4 3 2 2 3" xfId="3637" xr:uid="{00000000-0005-0000-0000-0000380E0000}"/>
    <cellStyle name="Normal 2 20 4 3 2 3" xfId="3638" xr:uid="{00000000-0005-0000-0000-0000390E0000}"/>
    <cellStyle name="Normal 2 20 4 3 2 4" xfId="3639" xr:uid="{00000000-0005-0000-0000-00003A0E0000}"/>
    <cellStyle name="Normal 2 20 4 3 3" xfId="3640" xr:uid="{00000000-0005-0000-0000-00003B0E0000}"/>
    <cellStyle name="Normal 2 20 4 3 3 2" xfId="3641" xr:uid="{00000000-0005-0000-0000-00003C0E0000}"/>
    <cellStyle name="Normal 2 20 4 3 3 2 2" xfId="3642" xr:uid="{00000000-0005-0000-0000-00003D0E0000}"/>
    <cellStyle name="Normal 2 20 4 3 3 2 3" xfId="3643" xr:uid="{00000000-0005-0000-0000-00003E0E0000}"/>
    <cellStyle name="Normal 2 20 4 3 3 3" xfId="3644" xr:uid="{00000000-0005-0000-0000-00003F0E0000}"/>
    <cellStyle name="Normal 2 20 4 3 3 4" xfId="3645" xr:uid="{00000000-0005-0000-0000-0000400E0000}"/>
    <cellStyle name="Normal 2 20 4 3 4" xfId="3646" xr:uid="{00000000-0005-0000-0000-0000410E0000}"/>
    <cellStyle name="Normal 2 20 4 3 4 2" xfId="3647" xr:uid="{00000000-0005-0000-0000-0000420E0000}"/>
    <cellStyle name="Normal 2 20 4 3 4 3" xfId="3648" xr:uid="{00000000-0005-0000-0000-0000430E0000}"/>
    <cellStyle name="Normal 2 20 4 3 5" xfId="3649" xr:uid="{00000000-0005-0000-0000-0000440E0000}"/>
    <cellStyle name="Normal 2 20 4 3 6" xfId="3650" xr:uid="{00000000-0005-0000-0000-0000450E0000}"/>
    <cellStyle name="Normal 2 20 4 4" xfId="3651" xr:uid="{00000000-0005-0000-0000-0000460E0000}"/>
    <cellStyle name="Normal 2 20 4 4 2" xfId="3652" xr:uid="{00000000-0005-0000-0000-0000470E0000}"/>
    <cellStyle name="Normal 2 20 4 4 2 2" xfId="3653" xr:uid="{00000000-0005-0000-0000-0000480E0000}"/>
    <cellStyle name="Normal 2 20 4 4 2 2 2" xfId="3654" xr:uid="{00000000-0005-0000-0000-0000490E0000}"/>
    <cellStyle name="Normal 2 20 4 4 2 2 3" xfId="3655" xr:uid="{00000000-0005-0000-0000-00004A0E0000}"/>
    <cellStyle name="Normal 2 20 4 4 2 3" xfId="3656" xr:uid="{00000000-0005-0000-0000-00004B0E0000}"/>
    <cellStyle name="Normal 2 20 4 4 2 4" xfId="3657" xr:uid="{00000000-0005-0000-0000-00004C0E0000}"/>
    <cellStyle name="Normal 2 20 4 4 3" xfId="3658" xr:uid="{00000000-0005-0000-0000-00004D0E0000}"/>
    <cellStyle name="Normal 2 20 4 4 3 2" xfId="3659" xr:uid="{00000000-0005-0000-0000-00004E0E0000}"/>
    <cellStyle name="Normal 2 20 4 4 3 2 2" xfId="3660" xr:uid="{00000000-0005-0000-0000-00004F0E0000}"/>
    <cellStyle name="Normal 2 20 4 4 3 2 3" xfId="3661" xr:uid="{00000000-0005-0000-0000-0000500E0000}"/>
    <cellStyle name="Normal 2 20 4 4 3 3" xfId="3662" xr:uid="{00000000-0005-0000-0000-0000510E0000}"/>
    <cellStyle name="Normal 2 20 4 4 3 4" xfId="3663" xr:uid="{00000000-0005-0000-0000-0000520E0000}"/>
    <cellStyle name="Normal 2 20 4 4 4" xfId="3664" xr:uid="{00000000-0005-0000-0000-0000530E0000}"/>
    <cellStyle name="Normal 2 20 4 4 4 2" xfId="3665" xr:uid="{00000000-0005-0000-0000-0000540E0000}"/>
    <cellStyle name="Normal 2 20 4 4 4 3" xfId="3666" xr:uid="{00000000-0005-0000-0000-0000550E0000}"/>
    <cellStyle name="Normal 2 20 4 4 5" xfId="3667" xr:uid="{00000000-0005-0000-0000-0000560E0000}"/>
    <cellStyle name="Normal 2 20 4 4 6" xfId="3668" xr:uid="{00000000-0005-0000-0000-0000570E0000}"/>
    <cellStyle name="Normal 2 20 4 5" xfId="3669" xr:uid="{00000000-0005-0000-0000-0000580E0000}"/>
    <cellStyle name="Normal 2 20 4 5 2" xfId="3670" xr:uid="{00000000-0005-0000-0000-0000590E0000}"/>
    <cellStyle name="Normal 2 20 4 5 2 2" xfId="3671" xr:uid="{00000000-0005-0000-0000-00005A0E0000}"/>
    <cellStyle name="Normal 2 20 4 5 2 2 2" xfId="3672" xr:uid="{00000000-0005-0000-0000-00005B0E0000}"/>
    <cellStyle name="Normal 2 20 4 5 2 2 3" xfId="3673" xr:uid="{00000000-0005-0000-0000-00005C0E0000}"/>
    <cellStyle name="Normal 2 20 4 5 2 3" xfId="3674" xr:uid="{00000000-0005-0000-0000-00005D0E0000}"/>
    <cellStyle name="Normal 2 20 4 5 2 4" xfId="3675" xr:uid="{00000000-0005-0000-0000-00005E0E0000}"/>
    <cellStyle name="Normal 2 20 4 5 3" xfId="3676" xr:uid="{00000000-0005-0000-0000-00005F0E0000}"/>
    <cellStyle name="Normal 2 20 4 5 3 2" xfId="3677" xr:uid="{00000000-0005-0000-0000-0000600E0000}"/>
    <cellStyle name="Normal 2 20 4 5 3 2 2" xfId="3678" xr:uid="{00000000-0005-0000-0000-0000610E0000}"/>
    <cellStyle name="Normal 2 20 4 5 3 2 3" xfId="3679" xr:uid="{00000000-0005-0000-0000-0000620E0000}"/>
    <cellStyle name="Normal 2 20 4 5 3 3" xfId="3680" xr:uid="{00000000-0005-0000-0000-0000630E0000}"/>
    <cellStyle name="Normal 2 20 4 5 3 4" xfId="3681" xr:uid="{00000000-0005-0000-0000-0000640E0000}"/>
    <cellStyle name="Normal 2 20 4 5 4" xfId="3682" xr:uid="{00000000-0005-0000-0000-0000650E0000}"/>
    <cellStyle name="Normal 2 20 4 5 4 2" xfId="3683" xr:uid="{00000000-0005-0000-0000-0000660E0000}"/>
    <cellStyle name="Normal 2 20 4 5 4 3" xfId="3684" xr:uid="{00000000-0005-0000-0000-0000670E0000}"/>
    <cellStyle name="Normal 2 20 4 5 5" xfId="3685" xr:uid="{00000000-0005-0000-0000-0000680E0000}"/>
    <cellStyle name="Normal 2 20 4 5 6" xfId="3686" xr:uid="{00000000-0005-0000-0000-0000690E0000}"/>
    <cellStyle name="Normal 2 20 4 6" xfId="3687" xr:uid="{00000000-0005-0000-0000-00006A0E0000}"/>
    <cellStyle name="Normal 2 20 4 6 2" xfId="3688" xr:uid="{00000000-0005-0000-0000-00006B0E0000}"/>
    <cellStyle name="Normal 2 20 4 6 2 2" xfId="3689" xr:uid="{00000000-0005-0000-0000-00006C0E0000}"/>
    <cellStyle name="Normal 2 20 4 6 2 2 2" xfId="3690" xr:uid="{00000000-0005-0000-0000-00006D0E0000}"/>
    <cellStyle name="Normal 2 20 4 6 2 2 3" xfId="3691" xr:uid="{00000000-0005-0000-0000-00006E0E0000}"/>
    <cellStyle name="Normal 2 20 4 6 2 3" xfId="3692" xr:uid="{00000000-0005-0000-0000-00006F0E0000}"/>
    <cellStyle name="Normal 2 20 4 6 2 4" xfId="3693" xr:uid="{00000000-0005-0000-0000-0000700E0000}"/>
    <cellStyle name="Normal 2 20 4 6 3" xfId="3694" xr:uid="{00000000-0005-0000-0000-0000710E0000}"/>
    <cellStyle name="Normal 2 20 4 6 3 2" xfId="3695" xr:uid="{00000000-0005-0000-0000-0000720E0000}"/>
    <cellStyle name="Normal 2 20 4 6 3 2 2" xfId="3696" xr:uid="{00000000-0005-0000-0000-0000730E0000}"/>
    <cellStyle name="Normal 2 20 4 6 3 2 3" xfId="3697" xr:uid="{00000000-0005-0000-0000-0000740E0000}"/>
    <cellStyle name="Normal 2 20 4 6 3 3" xfId="3698" xr:uid="{00000000-0005-0000-0000-0000750E0000}"/>
    <cellStyle name="Normal 2 20 4 6 3 4" xfId="3699" xr:uid="{00000000-0005-0000-0000-0000760E0000}"/>
    <cellStyle name="Normal 2 20 4 6 4" xfId="3700" xr:uid="{00000000-0005-0000-0000-0000770E0000}"/>
    <cellStyle name="Normal 2 20 4 6 4 2" xfId="3701" xr:uid="{00000000-0005-0000-0000-0000780E0000}"/>
    <cellStyle name="Normal 2 20 4 6 4 3" xfId="3702" xr:uid="{00000000-0005-0000-0000-0000790E0000}"/>
    <cellStyle name="Normal 2 20 4 6 5" xfId="3703" xr:uid="{00000000-0005-0000-0000-00007A0E0000}"/>
    <cellStyle name="Normal 2 20 4 6 6" xfId="3704" xr:uid="{00000000-0005-0000-0000-00007B0E0000}"/>
    <cellStyle name="Normal 2 20 4 7" xfId="3705" xr:uid="{00000000-0005-0000-0000-00007C0E0000}"/>
    <cellStyle name="Normal 2 20 4 7 2" xfId="3706" xr:uid="{00000000-0005-0000-0000-00007D0E0000}"/>
    <cellStyle name="Normal 2 20 4 7 2 2" xfId="3707" xr:uid="{00000000-0005-0000-0000-00007E0E0000}"/>
    <cellStyle name="Normal 2 20 4 7 2 2 2" xfId="3708" xr:uid="{00000000-0005-0000-0000-00007F0E0000}"/>
    <cellStyle name="Normal 2 20 4 7 2 2 3" xfId="3709" xr:uid="{00000000-0005-0000-0000-0000800E0000}"/>
    <cellStyle name="Normal 2 20 4 7 2 3" xfId="3710" xr:uid="{00000000-0005-0000-0000-0000810E0000}"/>
    <cellStyle name="Normal 2 20 4 7 2 4" xfId="3711" xr:uid="{00000000-0005-0000-0000-0000820E0000}"/>
    <cellStyle name="Normal 2 20 4 7 3" xfId="3712" xr:uid="{00000000-0005-0000-0000-0000830E0000}"/>
    <cellStyle name="Normal 2 20 4 7 3 2" xfId="3713" xr:uid="{00000000-0005-0000-0000-0000840E0000}"/>
    <cellStyle name="Normal 2 20 4 7 3 2 2" xfId="3714" xr:uid="{00000000-0005-0000-0000-0000850E0000}"/>
    <cellStyle name="Normal 2 20 4 7 3 2 3" xfId="3715" xr:uid="{00000000-0005-0000-0000-0000860E0000}"/>
    <cellStyle name="Normal 2 20 4 7 3 3" xfId="3716" xr:uid="{00000000-0005-0000-0000-0000870E0000}"/>
    <cellStyle name="Normal 2 20 4 7 3 4" xfId="3717" xr:uid="{00000000-0005-0000-0000-0000880E0000}"/>
    <cellStyle name="Normal 2 20 4 7 4" xfId="3718" xr:uid="{00000000-0005-0000-0000-0000890E0000}"/>
    <cellStyle name="Normal 2 20 4 7 4 2" xfId="3719" xr:uid="{00000000-0005-0000-0000-00008A0E0000}"/>
    <cellStyle name="Normal 2 20 4 7 4 3" xfId="3720" xr:uid="{00000000-0005-0000-0000-00008B0E0000}"/>
    <cellStyle name="Normal 2 20 4 7 5" xfId="3721" xr:uid="{00000000-0005-0000-0000-00008C0E0000}"/>
    <cellStyle name="Normal 2 20 4 7 6" xfId="3722" xr:uid="{00000000-0005-0000-0000-00008D0E0000}"/>
    <cellStyle name="Normal 2 20 4 8" xfId="3723" xr:uid="{00000000-0005-0000-0000-00008E0E0000}"/>
    <cellStyle name="Normal 2 20 4 8 2" xfId="3724" xr:uid="{00000000-0005-0000-0000-00008F0E0000}"/>
    <cellStyle name="Normal 2 20 4 8 2 2" xfId="3725" xr:uid="{00000000-0005-0000-0000-0000900E0000}"/>
    <cellStyle name="Normal 2 20 4 8 2 2 2" xfId="3726" xr:uid="{00000000-0005-0000-0000-0000910E0000}"/>
    <cellStyle name="Normal 2 20 4 8 2 2 3" xfId="3727" xr:uid="{00000000-0005-0000-0000-0000920E0000}"/>
    <cellStyle name="Normal 2 20 4 8 2 3" xfId="3728" xr:uid="{00000000-0005-0000-0000-0000930E0000}"/>
    <cellStyle name="Normal 2 20 4 8 2 4" xfId="3729" xr:uid="{00000000-0005-0000-0000-0000940E0000}"/>
    <cellStyle name="Normal 2 20 4 8 3" xfId="3730" xr:uid="{00000000-0005-0000-0000-0000950E0000}"/>
    <cellStyle name="Normal 2 20 4 8 3 2" xfId="3731" xr:uid="{00000000-0005-0000-0000-0000960E0000}"/>
    <cellStyle name="Normal 2 20 4 8 3 2 2" xfId="3732" xr:uid="{00000000-0005-0000-0000-0000970E0000}"/>
    <cellStyle name="Normal 2 20 4 8 3 2 3" xfId="3733" xr:uid="{00000000-0005-0000-0000-0000980E0000}"/>
    <cellStyle name="Normal 2 20 4 8 3 3" xfId="3734" xr:uid="{00000000-0005-0000-0000-0000990E0000}"/>
    <cellStyle name="Normal 2 20 4 8 3 4" xfId="3735" xr:uid="{00000000-0005-0000-0000-00009A0E0000}"/>
    <cellStyle name="Normal 2 20 4 8 4" xfId="3736" xr:uid="{00000000-0005-0000-0000-00009B0E0000}"/>
    <cellStyle name="Normal 2 20 4 8 4 2" xfId="3737" xr:uid="{00000000-0005-0000-0000-00009C0E0000}"/>
    <cellStyle name="Normal 2 20 4 8 4 3" xfId="3738" xr:uid="{00000000-0005-0000-0000-00009D0E0000}"/>
    <cellStyle name="Normal 2 20 4 8 5" xfId="3739" xr:uid="{00000000-0005-0000-0000-00009E0E0000}"/>
    <cellStyle name="Normal 2 20 4 8 6" xfId="3740" xr:uid="{00000000-0005-0000-0000-00009F0E0000}"/>
    <cellStyle name="Normal 2 20 4 9" xfId="3741" xr:uid="{00000000-0005-0000-0000-0000A00E0000}"/>
    <cellStyle name="Normal 2 20 4 9 2" xfId="3742" xr:uid="{00000000-0005-0000-0000-0000A10E0000}"/>
    <cellStyle name="Normal 2 20 4 9 2 2" xfId="3743" xr:uid="{00000000-0005-0000-0000-0000A20E0000}"/>
    <cellStyle name="Normal 2 20 4 9 2 3" xfId="3744" xr:uid="{00000000-0005-0000-0000-0000A30E0000}"/>
    <cellStyle name="Normal 2 20 4 9 3" xfId="3745" xr:uid="{00000000-0005-0000-0000-0000A40E0000}"/>
    <cellStyle name="Normal 2 20 4 9 4" xfId="3746" xr:uid="{00000000-0005-0000-0000-0000A50E0000}"/>
    <cellStyle name="Normal 2 20 5" xfId="3747" xr:uid="{00000000-0005-0000-0000-0000A60E0000}"/>
    <cellStyle name="Normal 2 20 5 2" xfId="3748" xr:uid="{00000000-0005-0000-0000-0000A70E0000}"/>
    <cellStyle name="Normal 2 20 5 2 2" xfId="3749" xr:uid="{00000000-0005-0000-0000-0000A80E0000}"/>
    <cellStyle name="Normal 2 20 5 2 2 2" xfId="3750" xr:uid="{00000000-0005-0000-0000-0000A90E0000}"/>
    <cellStyle name="Normal 2 20 5 2 2 2 2" xfId="3751" xr:uid="{00000000-0005-0000-0000-0000AA0E0000}"/>
    <cellStyle name="Normal 2 20 5 2 2 2 3" xfId="3752" xr:uid="{00000000-0005-0000-0000-0000AB0E0000}"/>
    <cellStyle name="Normal 2 20 5 2 2 3" xfId="3753" xr:uid="{00000000-0005-0000-0000-0000AC0E0000}"/>
    <cellStyle name="Normal 2 20 5 2 2 4" xfId="3754" xr:uid="{00000000-0005-0000-0000-0000AD0E0000}"/>
    <cellStyle name="Normal 2 20 5 2 3" xfId="3755" xr:uid="{00000000-0005-0000-0000-0000AE0E0000}"/>
    <cellStyle name="Normal 2 20 5 2 3 2" xfId="3756" xr:uid="{00000000-0005-0000-0000-0000AF0E0000}"/>
    <cellStyle name="Normal 2 20 5 2 3 2 2" xfId="3757" xr:uid="{00000000-0005-0000-0000-0000B00E0000}"/>
    <cellStyle name="Normal 2 20 5 2 3 2 3" xfId="3758" xr:uid="{00000000-0005-0000-0000-0000B10E0000}"/>
    <cellStyle name="Normal 2 20 5 2 3 3" xfId="3759" xr:uid="{00000000-0005-0000-0000-0000B20E0000}"/>
    <cellStyle name="Normal 2 20 5 2 3 4" xfId="3760" xr:uid="{00000000-0005-0000-0000-0000B30E0000}"/>
    <cellStyle name="Normal 2 20 5 2 4" xfId="3761" xr:uid="{00000000-0005-0000-0000-0000B40E0000}"/>
    <cellStyle name="Normal 2 20 5 2 4 2" xfId="3762" xr:uid="{00000000-0005-0000-0000-0000B50E0000}"/>
    <cellStyle name="Normal 2 20 5 2 4 3" xfId="3763" xr:uid="{00000000-0005-0000-0000-0000B60E0000}"/>
    <cellStyle name="Normal 2 20 5 2 5" xfId="3764" xr:uid="{00000000-0005-0000-0000-0000B70E0000}"/>
    <cellStyle name="Normal 2 20 5 2 6" xfId="3765" xr:uid="{00000000-0005-0000-0000-0000B80E0000}"/>
    <cellStyle name="Normal 2 20 5 3" xfId="3766" xr:uid="{00000000-0005-0000-0000-0000B90E0000}"/>
    <cellStyle name="Normal 2 20 5 3 2" xfId="3767" xr:uid="{00000000-0005-0000-0000-0000BA0E0000}"/>
    <cellStyle name="Normal 2 20 5 3 2 2" xfId="3768" xr:uid="{00000000-0005-0000-0000-0000BB0E0000}"/>
    <cellStyle name="Normal 2 20 5 3 2 2 2" xfId="3769" xr:uid="{00000000-0005-0000-0000-0000BC0E0000}"/>
    <cellStyle name="Normal 2 20 5 3 2 2 3" xfId="3770" xr:uid="{00000000-0005-0000-0000-0000BD0E0000}"/>
    <cellStyle name="Normal 2 20 5 3 2 3" xfId="3771" xr:uid="{00000000-0005-0000-0000-0000BE0E0000}"/>
    <cellStyle name="Normal 2 20 5 3 2 4" xfId="3772" xr:uid="{00000000-0005-0000-0000-0000BF0E0000}"/>
    <cellStyle name="Normal 2 20 5 3 3" xfId="3773" xr:uid="{00000000-0005-0000-0000-0000C00E0000}"/>
    <cellStyle name="Normal 2 20 5 3 3 2" xfId="3774" xr:uid="{00000000-0005-0000-0000-0000C10E0000}"/>
    <cellStyle name="Normal 2 20 5 3 3 2 2" xfId="3775" xr:uid="{00000000-0005-0000-0000-0000C20E0000}"/>
    <cellStyle name="Normal 2 20 5 3 3 2 3" xfId="3776" xr:uid="{00000000-0005-0000-0000-0000C30E0000}"/>
    <cellStyle name="Normal 2 20 5 3 3 3" xfId="3777" xr:uid="{00000000-0005-0000-0000-0000C40E0000}"/>
    <cellStyle name="Normal 2 20 5 3 3 4" xfId="3778" xr:uid="{00000000-0005-0000-0000-0000C50E0000}"/>
    <cellStyle name="Normal 2 20 5 3 4" xfId="3779" xr:uid="{00000000-0005-0000-0000-0000C60E0000}"/>
    <cellStyle name="Normal 2 20 5 3 4 2" xfId="3780" xr:uid="{00000000-0005-0000-0000-0000C70E0000}"/>
    <cellStyle name="Normal 2 20 5 3 4 3" xfId="3781" xr:uid="{00000000-0005-0000-0000-0000C80E0000}"/>
    <cellStyle name="Normal 2 20 5 3 5" xfId="3782" xr:uid="{00000000-0005-0000-0000-0000C90E0000}"/>
    <cellStyle name="Normal 2 20 5 3 6" xfId="3783" xr:uid="{00000000-0005-0000-0000-0000CA0E0000}"/>
    <cellStyle name="Normal 2 20 5 4" xfId="3784" xr:uid="{00000000-0005-0000-0000-0000CB0E0000}"/>
    <cellStyle name="Normal 2 20 5 4 2" xfId="3785" xr:uid="{00000000-0005-0000-0000-0000CC0E0000}"/>
    <cellStyle name="Normal 2 20 5 4 2 2" xfId="3786" xr:uid="{00000000-0005-0000-0000-0000CD0E0000}"/>
    <cellStyle name="Normal 2 20 5 4 2 3" xfId="3787" xr:uid="{00000000-0005-0000-0000-0000CE0E0000}"/>
    <cellStyle name="Normal 2 20 5 4 3" xfId="3788" xr:uid="{00000000-0005-0000-0000-0000CF0E0000}"/>
    <cellStyle name="Normal 2 20 5 4 4" xfId="3789" xr:uid="{00000000-0005-0000-0000-0000D00E0000}"/>
    <cellStyle name="Normal 2 20 5 5" xfId="3790" xr:uid="{00000000-0005-0000-0000-0000D10E0000}"/>
    <cellStyle name="Normal 2 20 5 5 2" xfId="3791" xr:uid="{00000000-0005-0000-0000-0000D20E0000}"/>
    <cellStyle name="Normal 2 20 5 5 2 2" xfId="3792" xr:uid="{00000000-0005-0000-0000-0000D30E0000}"/>
    <cellStyle name="Normal 2 20 5 5 2 3" xfId="3793" xr:uid="{00000000-0005-0000-0000-0000D40E0000}"/>
    <cellStyle name="Normal 2 20 5 5 3" xfId="3794" xr:uid="{00000000-0005-0000-0000-0000D50E0000}"/>
    <cellStyle name="Normal 2 20 5 5 4" xfId="3795" xr:uid="{00000000-0005-0000-0000-0000D60E0000}"/>
    <cellStyle name="Normal 2 20 5 6" xfId="3796" xr:uid="{00000000-0005-0000-0000-0000D70E0000}"/>
    <cellStyle name="Normal 2 20 5 6 2" xfId="3797" xr:uid="{00000000-0005-0000-0000-0000D80E0000}"/>
    <cellStyle name="Normal 2 20 5 6 3" xfId="3798" xr:uid="{00000000-0005-0000-0000-0000D90E0000}"/>
    <cellStyle name="Normal 2 20 5 7" xfId="3799" xr:uid="{00000000-0005-0000-0000-0000DA0E0000}"/>
    <cellStyle name="Normal 2 20 5 8" xfId="3800" xr:uid="{00000000-0005-0000-0000-0000DB0E0000}"/>
    <cellStyle name="Normal 2 20 6" xfId="3801" xr:uid="{00000000-0005-0000-0000-0000DC0E0000}"/>
    <cellStyle name="Normal 2 20 6 2" xfId="3802" xr:uid="{00000000-0005-0000-0000-0000DD0E0000}"/>
    <cellStyle name="Normal 2 20 6 2 2" xfId="3803" xr:uid="{00000000-0005-0000-0000-0000DE0E0000}"/>
    <cellStyle name="Normal 2 20 6 2 2 2" xfId="3804" xr:uid="{00000000-0005-0000-0000-0000DF0E0000}"/>
    <cellStyle name="Normal 2 20 6 2 2 2 2" xfId="3805" xr:uid="{00000000-0005-0000-0000-0000E00E0000}"/>
    <cellStyle name="Normal 2 20 6 2 2 2 3" xfId="3806" xr:uid="{00000000-0005-0000-0000-0000E10E0000}"/>
    <cellStyle name="Normal 2 20 6 2 2 3" xfId="3807" xr:uid="{00000000-0005-0000-0000-0000E20E0000}"/>
    <cellStyle name="Normal 2 20 6 2 2 4" xfId="3808" xr:uid="{00000000-0005-0000-0000-0000E30E0000}"/>
    <cellStyle name="Normal 2 20 6 2 3" xfId="3809" xr:uid="{00000000-0005-0000-0000-0000E40E0000}"/>
    <cellStyle name="Normal 2 20 6 2 3 2" xfId="3810" xr:uid="{00000000-0005-0000-0000-0000E50E0000}"/>
    <cellStyle name="Normal 2 20 6 2 3 2 2" xfId="3811" xr:uid="{00000000-0005-0000-0000-0000E60E0000}"/>
    <cellStyle name="Normal 2 20 6 2 3 2 3" xfId="3812" xr:uid="{00000000-0005-0000-0000-0000E70E0000}"/>
    <cellStyle name="Normal 2 20 6 2 3 3" xfId="3813" xr:uid="{00000000-0005-0000-0000-0000E80E0000}"/>
    <cellStyle name="Normal 2 20 6 2 3 4" xfId="3814" xr:uid="{00000000-0005-0000-0000-0000E90E0000}"/>
    <cellStyle name="Normal 2 20 6 2 4" xfId="3815" xr:uid="{00000000-0005-0000-0000-0000EA0E0000}"/>
    <cellStyle name="Normal 2 20 6 2 4 2" xfId="3816" xr:uid="{00000000-0005-0000-0000-0000EB0E0000}"/>
    <cellStyle name="Normal 2 20 6 2 4 3" xfId="3817" xr:uid="{00000000-0005-0000-0000-0000EC0E0000}"/>
    <cellStyle name="Normal 2 20 6 2 5" xfId="3818" xr:uid="{00000000-0005-0000-0000-0000ED0E0000}"/>
    <cellStyle name="Normal 2 20 6 2 6" xfId="3819" xr:uid="{00000000-0005-0000-0000-0000EE0E0000}"/>
    <cellStyle name="Normal 2 20 6 3" xfId="3820" xr:uid="{00000000-0005-0000-0000-0000EF0E0000}"/>
    <cellStyle name="Normal 2 20 6 3 2" xfId="3821" xr:uid="{00000000-0005-0000-0000-0000F00E0000}"/>
    <cellStyle name="Normal 2 20 6 3 2 2" xfId="3822" xr:uid="{00000000-0005-0000-0000-0000F10E0000}"/>
    <cellStyle name="Normal 2 20 6 3 2 2 2" xfId="3823" xr:uid="{00000000-0005-0000-0000-0000F20E0000}"/>
    <cellStyle name="Normal 2 20 6 3 2 2 3" xfId="3824" xr:uid="{00000000-0005-0000-0000-0000F30E0000}"/>
    <cellStyle name="Normal 2 20 6 3 2 3" xfId="3825" xr:uid="{00000000-0005-0000-0000-0000F40E0000}"/>
    <cellStyle name="Normal 2 20 6 3 2 4" xfId="3826" xr:uid="{00000000-0005-0000-0000-0000F50E0000}"/>
    <cellStyle name="Normal 2 20 6 3 3" xfId="3827" xr:uid="{00000000-0005-0000-0000-0000F60E0000}"/>
    <cellStyle name="Normal 2 20 6 3 3 2" xfId="3828" xr:uid="{00000000-0005-0000-0000-0000F70E0000}"/>
    <cellStyle name="Normal 2 20 6 3 3 2 2" xfId="3829" xr:uid="{00000000-0005-0000-0000-0000F80E0000}"/>
    <cellStyle name="Normal 2 20 6 3 3 2 3" xfId="3830" xr:uid="{00000000-0005-0000-0000-0000F90E0000}"/>
    <cellStyle name="Normal 2 20 6 3 3 3" xfId="3831" xr:uid="{00000000-0005-0000-0000-0000FA0E0000}"/>
    <cellStyle name="Normal 2 20 6 3 3 4" xfId="3832" xr:uid="{00000000-0005-0000-0000-0000FB0E0000}"/>
    <cellStyle name="Normal 2 20 6 3 4" xfId="3833" xr:uid="{00000000-0005-0000-0000-0000FC0E0000}"/>
    <cellStyle name="Normal 2 20 6 3 4 2" xfId="3834" xr:uid="{00000000-0005-0000-0000-0000FD0E0000}"/>
    <cellStyle name="Normal 2 20 6 3 4 3" xfId="3835" xr:uid="{00000000-0005-0000-0000-0000FE0E0000}"/>
    <cellStyle name="Normal 2 20 6 3 5" xfId="3836" xr:uid="{00000000-0005-0000-0000-0000FF0E0000}"/>
    <cellStyle name="Normal 2 20 6 3 6" xfId="3837" xr:uid="{00000000-0005-0000-0000-0000000F0000}"/>
    <cellStyle name="Normal 2 20 6 4" xfId="3838" xr:uid="{00000000-0005-0000-0000-0000010F0000}"/>
    <cellStyle name="Normal 2 20 6 4 2" xfId="3839" xr:uid="{00000000-0005-0000-0000-0000020F0000}"/>
    <cellStyle name="Normal 2 20 6 4 2 2" xfId="3840" xr:uid="{00000000-0005-0000-0000-0000030F0000}"/>
    <cellStyle name="Normal 2 20 6 4 2 3" xfId="3841" xr:uid="{00000000-0005-0000-0000-0000040F0000}"/>
    <cellStyle name="Normal 2 20 6 4 3" xfId="3842" xr:uid="{00000000-0005-0000-0000-0000050F0000}"/>
    <cellStyle name="Normal 2 20 6 4 4" xfId="3843" xr:uid="{00000000-0005-0000-0000-0000060F0000}"/>
    <cellStyle name="Normal 2 20 6 5" xfId="3844" xr:uid="{00000000-0005-0000-0000-0000070F0000}"/>
    <cellStyle name="Normal 2 20 6 5 2" xfId="3845" xr:uid="{00000000-0005-0000-0000-0000080F0000}"/>
    <cellStyle name="Normal 2 20 6 5 2 2" xfId="3846" xr:uid="{00000000-0005-0000-0000-0000090F0000}"/>
    <cellStyle name="Normal 2 20 6 5 2 3" xfId="3847" xr:uid="{00000000-0005-0000-0000-00000A0F0000}"/>
    <cellStyle name="Normal 2 20 6 5 3" xfId="3848" xr:uid="{00000000-0005-0000-0000-00000B0F0000}"/>
    <cellStyle name="Normal 2 20 6 5 4" xfId="3849" xr:uid="{00000000-0005-0000-0000-00000C0F0000}"/>
    <cellStyle name="Normal 2 20 6 6" xfId="3850" xr:uid="{00000000-0005-0000-0000-00000D0F0000}"/>
    <cellStyle name="Normal 2 20 6 6 2" xfId="3851" xr:uid="{00000000-0005-0000-0000-00000E0F0000}"/>
    <cellStyle name="Normal 2 20 6 6 3" xfId="3852" xr:uid="{00000000-0005-0000-0000-00000F0F0000}"/>
    <cellStyle name="Normal 2 20 6 7" xfId="3853" xr:uid="{00000000-0005-0000-0000-0000100F0000}"/>
    <cellStyle name="Normal 2 20 6 8" xfId="3854" xr:uid="{00000000-0005-0000-0000-0000110F0000}"/>
    <cellStyle name="Normal 2 20 7" xfId="3855" xr:uid="{00000000-0005-0000-0000-0000120F0000}"/>
    <cellStyle name="Normal 2 20 7 2" xfId="3856" xr:uid="{00000000-0005-0000-0000-0000130F0000}"/>
    <cellStyle name="Normal 2 20 7 2 2" xfId="3857" xr:uid="{00000000-0005-0000-0000-0000140F0000}"/>
    <cellStyle name="Normal 2 20 7 2 2 2" xfId="3858" xr:uid="{00000000-0005-0000-0000-0000150F0000}"/>
    <cellStyle name="Normal 2 20 7 2 2 2 2" xfId="3859" xr:uid="{00000000-0005-0000-0000-0000160F0000}"/>
    <cellStyle name="Normal 2 20 7 2 2 2 3" xfId="3860" xr:uid="{00000000-0005-0000-0000-0000170F0000}"/>
    <cellStyle name="Normal 2 20 7 2 2 3" xfId="3861" xr:uid="{00000000-0005-0000-0000-0000180F0000}"/>
    <cellStyle name="Normal 2 20 7 2 2 4" xfId="3862" xr:uid="{00000000-0005-0000-0000-0000190F0000}"/>
    <cellStyle name="Normal 2 20 7 2 3" xfId="3863" xr:uid="{00000000-0005-0000-0000-00001A0F0000}"/>
    <cellStyle name="Normal 2 20 7 2 3 2" xfId="3864" xr:uid="{00000000-0005-0000-0000-00001B0F0000}"/>
    <cellStyle name="Normal 2 20 7 2 3 2 2" xfId="3865" xr:uid="{00000000-0005-0000-0000-00001C0F0000}"/>
    <cellStyle name="Normal 2 20 7 2 3 2 3" xfId="3866" xr:uid="{00000000-0005-0000-0000-00001D0F0000}"/>
    <cellStyle name="Normal 2 20 7 2 3 3" xfId="3867" xr:uid="{00000000-0005-0000-0000-00001E0F0000}"/>
    <cellStyle name="Normal 2 20 7 2 3 4" xfId="3868" xr:uid="{00000000-0005-0000-0000-00001F0F0000}"/>
    <cellStyle name="Normal 2 20 7 2 4" xfId="3869" xr:uid="{00000000-0005-0000-0000-0000200F0000}"/>
    <cellStyle name="Normal 2 20 7 2 4 2" xfId="3870" xr:uid="{00000000-0005-0000-0000-0000210F0000}"/>
    <cellStyle name="Normal 2 20 7 2 4 3" xfId="3871" xr:uid="{00000000-0005-0000-0000-0000220F0000}"/>
    <cellStyle name="Normal 2 20 7 2 5" xfId="3872" xr:uid="{00000000-0005-0000-0000-0000230F0000}"/>
    <cellStyle name="Normal 2 20 7 2 6" xfId="3873" xr:uid="{00000000-0005-0000-0000-0000240F0000}"/>
    <cellStyle name="Normal 2 20 7 3" xfId="3874" xr:uid="{00000000-0005-0000-0000-0000250F0000}"/>
    <cellStyle name="Normal 2 20 7 3 2" xfId="3875" xr:uid="{00000000-0005-0000-0000-0000260F0000}"/>
    <cellStyle name="Normal 2 20 7 3 2 2" xfId="3876" xr:uid="{00000000-0005-0000-0000-0000270F0000}"/>
    <cellStyle name="Normal 2 20 7 3 2 2 2" xfId="3877" xr:uid="{00000000-0005-0000-0000-0000280F0000}"/>
    <cellStyle name="Normal 2 20 7 3 2 2 3" xfId="3878" xr:uid="{00000000-0005-0000-0000-0000290F0000}"/>
    <cellStyle name="Normal 2 20 7 3 2 3" xfId="3879" xr:uid="{00000000-0005-0000-0000-00002A0F0000}"/>
    <cellStyle name="Normal 2 20 7 3 2 4" xfId="3880" xr:uid="{00000000-0005-0000-0000-00002B0F0000}"/>
    <cellStyle name="Normal 2 20 7 3 3" xfId="3881" xr:uid="{00000000-0005-0000-0000-00002C0F0000}"/>
    <cellStyle name="Normal 2 20 7 3 3 2" xfId="3882" xr:uid="{00000000-0005-0000-0000-00002D0F0000}"/>
    <cellStyle name="Normal 2 20 7 3 3 2 2" xfId="3883" xr:uid="{00000000-0005-0000-0000-00002E0F0000}"/>
    <cellStyle name="Normal 2 20 7 3 3 2 3" xfId="3884" xr:uid="{00000000-0005-0000-0000-00002F0F0000}"/>
    <cellStyle name="Normal 2 20 7 3 3 3" xfId="3885" xr:uid="{00000000-0005-0000-0000-0000300F0000}"/>
    <cellStyle name="Normal 2 20 7 3 3 4" xfId="3886" xr:uid="{00000000-0005-0000-0000-0000310F0000}"/>
    <cellStyle name="Normal 2 20 7 3 4" xfId="3887" xr:uid="{00000000-0005-0000-0000-0000320F0000}"/>
    <cellStyle name="Normal 2 20 7 3 4 2" xfId="3888" xr:uid="{00000000-0005-0000-0000-0000330F0000}"/>
    <cellStyle name="Normal 2 20 7 3 4 3" xfId="3889" xr:uid="{00000000-0005-0000-0000-0000340F0000}"/>
    <cellStyle name="Normal 2 20 7 3 5" xfId="3890" xr:uid="{00000000-0005-0000-0000-0000350F0000}"/>
    <cellStyle name="Normal 2 20 7 3 6" xfId="3891" xr:uid="{00000000-0005-0000-0000-0000360F0000}"/>
    <cellStyle name="Normal 2 20 7 4" xfId="3892" xr:uid="{00000000-0005-0000-0000-0000370F0000}"/>
    <cellStyle name="Normal 2 20 7 4 2" xfId="3893" xr:uid="{00000000-0005-0000-0000-0000380F0000}"/>
    <cellStyle name="Normal 2 20 7 4 2 2" xfId="3894" xr:uid="{00000000-0005-0000-0000-0000390F0000}"/>
    <cellStyle name="Normal 2 20 7 4 2 3" xfId="3895" xr:uid="{00000000-0005-0000-0000-00003A0F0000}"/>
    <cellStyle name="Normal 2 20 7 4 3" xfId="3896" xr:uid="{00000000-0005-0000-0000-00003B0F0000}"/>
    <cellStyle name="Normal 2 20 7 4 4" xfId="3897" xr:uid="{00000000-0005-0000-0000-00003C0F0000}"/>
    <cellStyle name="Normal 2 20 7 5" xfId="3898" xr:uid="{00000000-0005-0000-0000-00003D0F0000}"/>
    <cellStyle name="Normal 2 20 7 5 2" xfId="3899" xr:uid="{00000000-0005-0000-0000-00003E0F0000}"/>
    <cellStyle name="Normal 2 20 7 5 2 2" xfId="3900" xr:uid="{00000000-0005-0000-0000-00003F0F0000}"/>
    <cellStyle name="Normal 2 20 7 5 2 3" xfId="3901" xr:uid="{00000000-0005-0000-0000-0000400F0000}"/>
    <cellStyle name="Normal 2 20 7 5 3" xfId="3902" xr:uid="{00000000-0005-0000-0000-0000410F0000}"/>
    <cellStyle name="Normal 2 20 7 5 4" xfId="3903" xr:uid="{00000000-0005-0000-0000-0000420F0000}"/>
    <cellStyle name="Normal 2 20 7 6" xfId="3904" xr:uid="{00000000-0005-0000-0000-0000430F0000}"/>
    <cellStyle name="Normal 2 20 7 6 2" xfId="3905" xr:uid="{00000000-0005-0000-0000-0000440F0000}"/>
    <cellStyle name="Normal 2 20 7 6 3" xfId="3906" xr:uid="{00000000-0005-0000-0000-0000450F0000}"/>
    <cellStyle name="Normal 2 20 7 7" xfId="3907" xr:uid="{00000000-0005-0000-0000-0000460F0000}"/>
    <cellStyle name="Normal 2 20 7 8" xfId="3908" xr:uid="{00000000-0005-0000-0000-0000470F0000}"/>
    <cellStyle name="Normal 2 20 8" xfId="3909" xr:uid="{00000000-0005-0000-0000-0000480F0000}"/>
    <cellStyle name="Normal 2 20 8 2" xfId="3910" xr:uid="{00000000-0005-0000-0000-0000490F0000}"/>
    <cellStyle name="Normal 2 20 8 2 2" xfId="3911" xr:uid="{00000000-0005-0000-0000-00004A0F0000}"/>
    <cellStyle name="Normal 2 20 8 2 2 2" xfId="3912" xr:uid="{00000000-0005-0000-0000-00004B0F0000}"/>
    <cellStyle name="Normal 2 20 8 2 2 2 2" xfId="3913" xr:uid="{00000000-0005-0000-0000-00004C0F0000}"/>
    <cellStyle name="Normal 2 20 8 2 2 2 3" xfId="3914" xr:uid="{00000000-0005-0000-0000-00004D0F0000}"/>
    <cellStyle name="Normal 2 20 8 2 2 3" xfId="3915" xr:uid="{00000000-0005-0000-0000-00004E0F0000}"/>
    <cellStyle name="Normal 2 20 8 2 2 4" xfId="3916" xr:uid="{00000000-0005-0000-0000-00004F0F0000}"/>
    <cellStyle name="Normal 2 20 8 2 3" xfId="3917" xr:uid="{00000000-0005-0000-0000-0000500F0000}"/>
    <cellStyle name="Normal 2 20 8 2 3 2" xfId="3918" xr:uid="{00000000-0005-0000-0000-0000510F0000}"/>
    <cellStyle name="Normal 2 20 8 2 3 2 2" xfId="3919" xr:uid="{00000000-0005-0000-0000-0000520F0000}"/>
    <cellStyle name="Normal 2 20 8 2 3 2 3" xfId="3920" xr:uid="{00000000-0005-0000-0000-0000530F0000}"/>
    <cellStyle name="Normal 2 20 8 2 3 3" xfId="3921" xr:uid="{00000000-0005-0000-0000-0000540F0000}"/>
    <cellStyle name="Normal 2 20 8 2 3 4" xfId="3922" xr:uid="{00000000-0005-0000-0000-0000550F0000}"/>
    <cellStyle name="Normal 2 20 8 2 4" xfId="3923" xr:uid="{00000000-0005-0000-0000-0000560F0000}"/>
    <cellStyle name="Normal 2 20 8 2 4 2" xfId="3924" xr:uid="{00000000-0005-0000-0000-0000570F0000}"/>
    <cellStyle name="Normal 2 20 8 2 4 3" xfId="3925" xr:uid="{00000000-0005-0000-0000-0000580F0000}"/>
    <cellStyle name="Normal 2 20 8 2 5" xfId="3926" xr:uid="{00000000-0005-0000-0000-0000590F0000}"/>
    <cellStyle name="Normal 2 20 8 2 6" xfId="3927" xr:uid="{00000000-0005-0000-0000-00005A0F0000}"/>
    <cellStyle name="Normal 2 20 8 3" xfId="3928" xr:uid="{00000000-0005-0000-0000-00005B0F0000}"/>
    <cellStyle name="Normal 2 20 8 3 2" xfId="3929" xr:uid="{00000000-0005-0000-0000-00005C0F0000}"/>
    <cellStyle name="Normal 2 20 8 3 2 2" xfId="3930" xr:uid="{00000000-0005-0000-0000-00005D0F0000}"/>
    <cellStyle name="Normal 2 20 8 3 2 2 2" xfId="3931" xr:uid="{00000000-0005-0000-0000-00005E0F0000}"/>
    <cellStyle name="Normal 2 20 8 3 2 2 3" xfId="3932" xr:uid="{00000000-0005-0000-0000-00005F0F0000}"/>
    <cellStyle name="Normal 2 20 8 3 2 3" xfId="3933" xr:uid="{00000000-0005-0000-0000-0000600F0000}"/>
    <cellStyle name="Normal 2 20 8 3 2 4" xfId="3934" xr:uid="{00000000-0005-0000-0000-0000610F0000}"/>
    <cellStyle name="Normal 2 20 8 3 3" xfId="3935" xr:uid="{00000000-0005-0000-0000-0000620F0000}"/>
    <cellStyle name="Normal 2 20 8 3 3 2" xfId="3936" xr:uid="{00000000-0005-0000-0000-0000630F0000}"/>
    <cellStyle name="Normal 2 20 8 3 3 2 2" xfId="3937" xr:uid="{00000000-0005-0000-0000-0000640F0000}"/>
    <cellStyle name="Normal 2 20 8 3 3 2 3" xfId="3938" xr:uid="{00000000-0005-0000-0000-0000650F0000}"/>
    <cellStyle name="Normal 2 20 8 3 3 3" xfId="3939" xr:uid="{00000000-0005-0000-0000-0000660F0000}"/>
    <cellStyle name="Normal 2 20 8 3 3 4" xfId="3940" xr:uid="{00000000-0005-0000-0000-0000670F0000}"/>
    <cellStyle name="Normal 2 20 8 3 4" xfId="3941" xr:uid="{00000000-0005-0000-0000-0000680F0000}"/>
    <cellStyle name="Normal 2 20 8 3 4 2" xfId="3942" xr:uid="{00000000-0005-0000-0000-0000690F0000}"/>
    <cellStyle name="Normal 2 20 8 3 4 3" xfId="3943" xr:uid="{00000000-0005-0000-0000-00006A0F0000}"/>
    <cellStyle name="Normal 2 20 8 3 5" xfId="3944" xr:uid="{00000000-0005-0000-0000-00006B0F0000}"/>
    <cellStyle name="Normal 2 20 8 3 6" xfId="3945" xr:uid="{00000000-0005-0000-0000-00006C0F0000}"/>
    <cellStyle name="Normal 2 20 8 4" xfId="3946" xr:uid="{00000000-0005-0000-0000-00006D0F0000}"/>
    <cellStyle name="Normal 2 20 8 4 2" xfId="3947" xr:uid="{00000000-0005-0000-0000-00006E0F0000}"/>
    <cellStyle name="Normal 2 20 8 4 2 2" xfId="3948" xr:uid="{00000000-0005-0000-0000-00006F0F0000}"/>
    <cellStyle name="Normal 2 20 8 4 2 3" xfId="3949" xr:uid="{00000000-0005-0000-0000-0000700F0000}"/>
    <cellStyle name="Normal 2 20 8 4 3" xfId="3950" xr:uid="{00000000-0005-0000-0000-0000710F0000}"/>
    <cellStyle name="Normal 2 20 8 4 4" xfId="3951" xr:uid="{00000000-0005-0000-0000-0000720F0000}"/>
    <cellStyle name="Normal 2 20 8 5" xfId="3952" xr:uid="{00000000-0005-0000-0000-0000730F0000}"/>
    <cellStyle name="Normal 2 20 8 5 2" xfId="3953" xr:uid="{00000000-0005-0000-0000-0000740F0000}"/>
    <cellStyle name="Normal 2 20 8 5 2 2" xfId="3954" xr:uid="{00000000-0005-0000-0000-0000750F0000}"/>
    <cellStyle name="Normal 2 20 8 5 2 3" xfId="3955" xr:uid="{00000000-0005-0000-0000-0000760F0000}"/>
    <cellStyle name="Normal 2 20 8 5 3" xfId="3956" xr:uid="{00000000-0005-0000-0000-0000770F0000}"/>
    <cellStyle name="Normal 2 20 8 5 4" xfId="3957" xr:uid="{00000000-0005-0000-0000-0000780F0000}"/>
    <cellStyle name="Normal 2 20 8 6" xfId="3958" xr:uid="{00000000-0005-0000-0000-0000790F0000}"/>
    <cellStyle name="Normal 2 20 8 6 2" xfId="3959" xr:uid="{00000000-0005-0000-0000-00007A0F0000}"/>
    <cellStyle name="Normal 2 20 8 6 3" xfId="3960" xr:uid="{00000000-0005-0000-0000-00007B0F0000}"/>
    <cellStyle name="Normal 2 20 8 7" xfId="3961" xr:uid="{00000000-0005-0000-0000-00007C0F0000}"/>
    <cellStyle name="Normal 2 20 8 8" xfId="3962" xr:uid="{00000000-0005-0000-0000-00007D0F0000}"/>
    <cellStyle name="Normal 2 20 9" xfId="3963" xr:uid="{00000000-0005-0000-0000-00007E0F0000}"/>
    <cellStyle name="Normal 2 20 9 2" xfId="3964" xr:uid="{00000000-0005-0000-0000-00007F0F0000}"/>
    <cellStyle name="Normal 2 20 9 2 2" xfId="3965" xr:uid="{00000000-0005-0000-0000-0000800F0000}"/>
    <cellStyle name="Normal 2 20 9 2 2 2" xfId="3966" xr:uid="{00000000-0005-0000-0000-0000810F0000}"/>
    <cellStyle name="Normal 2 20 9 2 2 2 2" xfId="3967" xr:uid="{00000000-0005-0000-0000-0000820F0000}"/>
    <cellStyle name="Normal 2 20 9 2 2 2 3" xfId="3968" xr:uid="{00000000-0005-0000-0000-0000830F0000}"/>
    <cellStyle name="Normal 2 20 9 2 2 3" xfId="3969" xr:uid="{00000000-0005-0000-0000-0000840F0000}"/>
    <cellStyle name="Normal 2 20 9 2 2 4" xfId="3970" xr:uid="{00000000-0005-0000-0000-0000850F0000}"/>
    <cellStyle name="Normal 2 20 9 2 3" xfId="3971" xr:uid="{00000000-0005-0000-0000-0000860F0000}"/>
    <cellStyle name="Normal 2 20 9 2 3 2" xfId="3972" xr:uid="{00000000-0005-0000-0000-0000870F0000}"/>
    <cellStyle name="Normal 2 20 9 2 3 2 2" xfId="3973" xr:uid="{00000000-0005-0000-0000-0000880F0000}"/>
    <cellStyle name="Normal 2 20 9 2 3 2 3" xfId="3974" xr:uid="{00000000-0005-0000-0000-0000890F0000}"/>
    <cellStyle name="Normal 2 20 9 2 3 3" xfId="3975" xr:uid="{00000000-0005-0000-0000-00008A0F0000}"/>
    <cellStyle name="Normal 2 20 9 2 3 4" xfId="3976" xr:uid="{00000000-0005-0000-0000-00008B0F0000}"/>
    <cellStyle name="Normal 2 20 9 2 4" xfId="3977" xr:uid="{00000000-0005-0000-0000-00008C0F0000}"/>
    <cellStyle name="Normal 2 20 9 2 4 2" xfId="3978" xr:uid="{00000000-0005-0000-0000-00008D0F0000}"/>
    <cellStyle name="Normal 2 20 9 2 4 3" xfId="3979" xr:uid="{00000000-0005-0000-0000-00008E0F0000}"/>
    <cellStyle name="Normal 2 20 9 2 5" xfId="3980" xr:uid="{00000000-0005-0000-0000-00008F0F0000}"/>
    <cellStyle name="Normal 2 20 9 2 6" xfId="3981" xr:uid="{00000000-0005-0000-0000-0000900F0000}"/>
    <cellStyle name="Normal 2 20 9 3" xfId="3982" xr:uid="{00000000-0005-0000-0000-0000910F0000}"/>
    <cellStyle name="Normal 2 20 9 3 2" xfId="3983" xr:uid="{00000000-0005-0000-0000-0000920F0000}"/>
    <cellStyle name="Normal 2 20 9 3 2 2" xfId="3984" xr:uid="{00000000-0005-0000-0000-0000930F0000}"/>
    <cellStyle name="Normal 2 20 9 3 2 2 2" xfId="3985" xr:uid="{00000000-0005-0000-0000-0000940F0000}"/>
    <cellStyle name="Normal 2 20 9 3 2 2 3" xfId="3986" xr:uid="{00000000-0005-0000-0000-0000950F0000}"/>
    <cellStyle name="Normal 2 20 9 3 2 3" xfId="3987" xr:uid="{00000000-0005-0000-0000-0000960F0000}"/>
    <cellStyle name="Normal 2 20 9 3 2 4" xfId="3988" xr:uid="{00000000-0005-0000-0000-0000970F0000}"/>
    <cellStyle name="Normal 2 20 9 3 3" xfId="3989" xr:uid="{00000000-0005-0000-0000-0000980F0000}"/>
    <cellStyle name="Normal 2 20 9 3 3 2" xfId="3990" xr:uid="{00000000-0005-0000-0000-0000990F0000}"/>
    <cellStyle name="Normal 2 20 9 3 3 2 2" xfId="3991" xr:uid="{00000000-0005-0000-0000-00009A0F0000}"/>
    <cellStyle name="Normal 2 20 9 3 3 2 3" xfId="3992" xr:uid="{00000000-0005-0000-0000-00009B0F0000}"/>
    <cellStyle name="Normal 2 20 9 3 3 3" xfId="3993" xr:uid="{00000000-0005-0000-0000-00009C0F0000}"/>
    <cellStyle name="Normal 2 20 9 3 3 4" xfId="3994" xr:uid="{00000000-0005-0000-0000-00009D0F0000}"/>
    <cellStyle name="Normal 2 20 9 3 4" xfId="3995" xr:uid="{00000000-0005-0000-0000-00009E0F0000}"/>
    <cellStyle name="Normal 2 20 9 3 4 2" xfId="3996" xr:uid="{00000000-0005-0000-0000-00009F0F0000}"/>
    <cellStyle name="Normal 2 20 9 3 4 3" xfId="3997" xr:uid="{00000000-0005-0000-0000-0000A00F0000}"/>
    <cellStyle name="Normal 2 20 9 3 5" xfId="3998" xr:uid="{00000000-0005-0000-0000-0000A10F0000}"/>
    <cellStyle name="Normal 2 20 9 3 6" xfId="3999" xr:uid="{00000000-0005-0000-0000-0000A20F0000}"/>
    <cellStyle name="Normal 2 20 9 4" xfId="4000" xr:uid="{00000000-0005-0000-0000-0000A30F0000}"/>
    <cellStyle name="Normal 2 20 9 4 2" xfId="4001" xr:uid="{00000000-0005-0000-0000-0000A40F0000}"/>
    <cellStyle name="Normal 2 20 9 4 2 2" xfId="4002" xr:uid="{00000000-0005-0000-0000-0000A50F0000}"/>
    <cellStyle name="Normal 2 20 9 4 2 3" xfId="4003" xr:uid="{00000000-0005-0000-0000-0000A60F0000}"/>
    <cellStyle name="Normal 2 20 9 4 3" xfId="4004" xr:uid="{00000000-0005-0000-0000-0000A70F0000}"/>
    <cellStyle name="Normal 2 20 9 4 4" xfId="4005" xr:uid="{00000000-0005-0000-0000-0000A80F0000}"/>
    <cellStyle name="Normal 2 20 9 5" xfId="4006" xr:uid="{00000000-0005-0000-0000-0000A90F0000}"/>
    <cellStyle name="Normal 2 20 9 5 2" xfId="4007" xr:uid="{00000000-0005-0000-0000-0000AA0F0000}"/>
    <cellStyle name="Normal 2 20 9 5 2 2" xfId="4008" xr:uid="{00000000-0005-0000-0000-0000AB0F0000}"/>
    <cellStyle name="Normal 2 20 9 5 2 3" xfId="4009" xr:uid="{00000000-0005-0000-0000-0000AC0F0000}"/>
    <cellStyle name="Normal 2 20 9 5 3" xfId="4010" xr:uid="{00000000-0005-0000-0000-0000AD0F0000}"/>
    <cellStyle name="Normal 2 20 9 5 4" xfId="4011" xr:uid="{00000000-0005-0000-0000-0000AE0F0000}"/>
    <cellStyle name="Normal 2 20 9 6" xfId="4012" xr:uid="{00000000-0005-0000-0000-0000AF0F0000}"/>
    <cellStyle name="Normal 2 20 9 6 2" xfId="4013" xr:uid="{00000000-0005-0000-0000-0000B00F0000}"/>
    <cellStyle name="Normal 2 20 9 6 3" xfId="4014" xr:uid="{00000000-0005-0000-0000-0000B10F0000}"/>
    <cellStyle name="Normal 2 20 9 7" xfId="4015" xr:uid="{00000000-0005-0000-0000-0000B20F0000}"/>
    <cellStyle name="Normal 2 20 9 8" xfId="4016" xr:uid="{00000000-0005-0000-0000-0000B30F0000}"/>
    <cellStyle name="Normal 2 21" xfId="4017" xr:uid="{00000000-0005-0000-0000-0000B40F0000}"/>
    <cellStyle name="Normal 2 22" xfId="4018" xr:uid="{00000000-0005-0000-0000-0000B50F0000}"/>
    <cellStyle name="Normal 2 23" xfId="4019" xr:uid="{00000000-0005-0000-0000-0000B60F0000}"/>
    <cellStyle name="Normal 2 24" xfId="4020" xr:uid="{00000000-0005-0000-0000-0000B70F0000}"/>
    <cellStyle name="Normal 2 25" xfId="4021" xr:uid="{00000000-0005-0000-0000-0000B80F0000}"/>
    <cellStyle name="Normal 2 25 2" xfId="4022" xr:uid="{00000000-0005-0000-0000-0000B90F0000}"/>
    <cellStyle name="Normal 2 25 2 2" xfId="4023" xr:uid="{00000000-0005-0000-0000-0000BA0F0000}"/>
    <cellStyle name="Normal 2 25 2 3" xfId="4024" xr:uid="{00000000-0005-0000-0000-0000BB0F0000}"/>
    <cellStyle name="Normal 2 25 3" xfId="4025" xr:uid="{00000000-0005-0000-0000-0000BC0F0000}"/>
    <cellStyle name="Normal 2 25 4" xfId="4026" xr:uid="{00000000-0005-0000-0000-0000BD0F0000}"/>
    <cellStyle name="Normal 2 26" xfId="4027" xr:uid="{00000000-0005-0000-0000-0000BE0F0000}"/>
    <cellStyle name="Normal 2 26 2" xfId="4028" xr:uid="{00000000-0005-0000-0000-0000BF0F0000}"/>
    <cellStyle name="Normal 2 26 2 2" xfId="4029" xr:uid="{00000000-0005-0000-0000-0000C00F0000}"/>
    <cellStyle name="Normal 2 26 2 3" xfId="4030" xr:uid="{00000000-0005-0000-0000-0000C10F0000}"/>
    <cellStyle name="Normal 2 26 3" xfId="4031" xr:uid="{00000000-0005-0000-0000-0000C20F0000}"/>
    <cellStyle name="Normal 2 26 4" xfId="4032" xr:uid="{00000000-0005-0000-0000-0000C30F0000}"/>
    <cellStyle name="Normal 2 27" xfId="4033" xr:uid="{00000000-0005-0000-0000-0000C40F0000}"/>
    <cellStyle name="Normal 2 27 2" xfId="4034" xr:uid="{00000000-0005-0000-0000-0000C50F0000}"/>
    <cellStyle name="Normal 2 27 3" xfId="4035" xr:uid="{00000000-0005-0000-0000-0000C60F0000}"/>
    <cellStyle name="Normal 2 3" xfId="4036" xr:uid="{00000000-0005-0000-0000-0000C70F0000}"/>
    <cellStyle name="Normal 2 4" xfId="4037" xr:uid="{00000000-0005-0000-0000-0000C80F0000}"/>
    <cellStyle name="Normal 2 5" xfId="4038" xr:uid="{00000000-0005-0000-0000-0000C90F0000}"/>
    <cellStyle name="Normal 2 6" xfId="4039" xr:uid="{00000000-0005-0000-0000-0000CA0F0000}"/>
    <cellStyle name="Normal 2 6 2" xfId="4216" xr:uid="{00000000-0005-0000-0000-0000CB0F0000}"/>
    <cellStyle name="Normal 2 7" xfId="4040" xr:uid="{00000000-0005-0000-0000-0000CC0F0000}"/>
    <cellStyle name="Normal 2 8" xfId="4041" xr:uid="{00000000-0005-0000-0000-0000CD0F0000}"/>
    <cellStyle name="Normal 2 9" xfId="4042" xr:uid="{00000000-0005-0000-0000-0000CE0F0000}"/>
    <cellStyle name="Normal 20" xfId="4043" xr:uid="{00000000-0005-0000-0000-0000CF0F0000}"/>
    <cellStyle name="Normal 20 10" xfId="4044" xr:uid="{00000000-0005-0000-0000-0000D00F0000}"/>
    <cellStyle name="Normal 20 11" xfId="4045" xr:uid="{00000000-0005-0000-0000-0000D10F0000}"/>
    <cellStyle name="Normal 20 12" xfId="4046" xr:uid="{00000000-0005-0000-0000-0000D20F0000}"/>
    <cellStyle name="Normal 20 13" xfId="4047" xr:uid="{00000000-0005-0000-0000-0000D30F0000}"/>
    <cellStyle name="Normal 20 14" xfId="4048" xr:uid="{00000000-0005-0000-0000-0000D40F0000}"/>
    <cellStyle name="Normal 20 15" xfId="4049" xr:uid="{00000000-0005-0000-0000-0000D50F0000}"/>
    <cellStyle name="Normal 20 16" xfId="4050" xr:uid="{00000000-0005-0000-0000-0000D60F0000}"/>
    <cellStyle name="Normal 20 17" xfId="4051" xr:uid="{00000000-0005-0000-0000-0000D70F0000}"/>
    <cellStyle name="Normal 20 2" xfId="4052" xr:uid="{00000000-0005-0000-0000-0000D80F0000}"/>
    <cellStyle name="Normal 20 3" xfId="4053" xr:uid="{00000000-0005-0000-0000-0000D90F0000}"/>
    <cellStyle name="Normal 20 4" xfId="4054" xr:uid="{00000000-0005-0000-0000-0000DA0F0000}"/>
    <cellStyle name="Normal 20 5" xfId="4055" xr:uid="{00000000-0005-0000-0000-0000DB0F0000}"/>
    <cellStyle name="Normal 20 6" xfId="4056" xr:uid="{00000000-0005-0000-0000-0000DC0F0000}"/>
    <cellStyle name="Normal 20 7" xfId="4057" xr:uid="{00000000-0005-0000-0000-0000DD0F0000}"/>
    <cellStyle name="Normal 20 8" xfId="4058" xr:uid="{00000000-0005-0000-0000-0000DE0F0000}"/>
    <cellStyle name="Normal 20 9" xfId="4059" xr:uid="{00000000-0005-0000-0000-0000DF0F0000}"/>
    <cellStyle name="Normal 21" xfId="4060" xr:uid="{00000000-0005-0000-0000-0000E00F0000}"/>
    <cellStyle name="Normal 22" xfId="4061" xr:uid="{00000000-0005-0000-0000-0000E10F0000}"/>
    <cellStyle name="Normal 23" xfId="4062" xr:uid="{00000000-0005-0000-0000-0000E20F0000}"/>
    <cellStyle name="Normal 24" xfId="4063" xr:uid="{00000000-0005-0000-0000-0000E30F0000}"/>
    <cellStyle name="Normal 25" xfId="4064" xr:uid="{00000000-0005-0000-0000-0000E40F0000}"/>
    <cellStyle name="Normal 26" xfId="4065" xr:uid="{00000000-0005-0000-0000-0000E50F0000}"/>
    <cellStyle name="Normal 27" xfId="4066" xr:uid="{00000000-0005-0000-0000-0000E60F0000}"/>
    <cellStyle name="Normal 27 2" xfId="4067" xr:uid="{00000000-0005-0000-0000-0000E70F0000}"/>
    <cellStyle name="Normal 27 3" xfId="4068" xr:uid="{00000000-0005-0000-0000-0000E80F0000}"/>
    <cellStyle name="Normal 28" xfId="4069" xr:uid="{00000000-0005-0000-0000-0000E90F0000}"/>
    <cellStyle name="Normal 28 2" xfId="4070" xr:uid="{00000000-0005-0000-0000-0000EA0F0000}"/>
    <cellStyle name="Normal 29" xfId="4071" xr:uid="{00000000-0005-0000-0000-0000EB0F0000}"/>
    <cellStyle name="Normal 3" xfId="4072" xr:uid="{00000000-0005-0000-0000-0000EC0F0000}"/>
    <cellStyle name="Normal 3 10" xfId="4073" xr:uid="{00000000-0005-0000-0000-0000ED0F0000}"/>
    <cellStyle name="Normal 3 11" xfId="4074" xr:uid="{00000000-0005-0000-0000-0000EE0F0000}"/>
    <cellStyle name="Normal 3 12" xfId="4075" xr:uid="{00000000-0005-0000-0000-0000EF0F0000}"/>
    <cellStyle name="Normal 3 13" xfId="4076" xr:uid="{00000000-0005-0000-0000-0000F00F0000}"/>
    <cellStyle name="Normal 3 14" xfId="4077" xr:uid="{00000000-0005-0000-0000-0000F10F0000}"/>
    <cellStyle name="Normal 3 15" xfId="4078" xr:uid="{00000000-0005-0000-0000-0000F20F0000}"/>
    <cellStyle name="Normal 3 16" xfId="4079" xr:uid="{00000000-0005-0000-0000-0000F30F0000}"/>
    <cellStyle name="Normal 3 17" xfId="4080" xr:uid="{00000000-0005-0000-0000-0000F40F0000}"/>
    <cellStyle name="Normal 3 2" xfId="4081" xr:uid="{00000000-0005-0000-0000-0000F50F0000}"/>
    <cellStyle name="Normal 3 3" xfId="4082" xr:uid="{00000000-0005-0000-0000-0000F60F0000}"/>
    <cellStyle name="Normal 3 4" xfId="4083" xr:uid="{00000000-0005-0000-0000-0000F70F0000}"/>
    <cellStyle name="Normal 3 5" xfId="4084" xr:uid="{00000000-0005-0000-0000-0000F80F0000}"/>
    <cellStyle name="Normal 3 6" xfId="4085" xr:uid="{00000000-0005-0000-0000-0000F90F0000}"/>
    <cellStyle name="Normal 3 7" xfId="4086" xr:uid="{00000000-0005-0000-0000-0000FA0F0000}"/>
    <cellStyle name="Normal 3 8" xfId="4087" xr:uid="{00000000-0005-0000-0000-0000FB0F0000}"/>
    <cellStyle name="Normal 3 9" xfId="4088" xr:uid="{00000000-0005-0000-0000-0000FC0F0000}"/>
    <cellStyle name="Normal 30" xfId="4089" xr:uid="{00000000-0005-0000-0000-0000FD0F0000}"/>
    <cellStyle name="Normal 30 2" xfId="4090" xr:uid="{00000000-0005-0000-0000-0000FE0F0000}"/>
    <cellStyle name="Normal 30 3" xfId="4091" xr:uid="{00000000-0005-0000-0000-0000FF0F0000}"/>
    <cellStyle name="Normal 31" xfId="4092" xr:uid="{00000000-0005-0000-0000-000000100000}"/>
    <cellStyle name="Normal 31 2" xfId="4093" xr:uid="{00000000-0005-0000-0000-000001100000}"/>
    <cellStyle name="Normal 31 3" xfId="4094" xr:uid="{00000000-0005-0000-0000-000002100000}"/>
    <cellStyle name="Normal 32" xfId="4095" xr:uid="{00000000-0005-0000-0000-000003100000}"/>
    <cellStyle name="Normal 33" xfId="4096" xr:uid="{00000000-0005-0000-0000-000004100000}"/>
    <cellStyle name="Normal 34" xfId="4097" xr:uid="{00000000-0005-0000-0000-000005100000}"/>
    <cellStyle name="Normal 34 2" xfId="4098" xr:uid="{00000000-0005-0000-0000-000006100000}"/>
    <cellStyle name="Normal 34 2 2" xfId="4099" xr:uid="{00000000-0005-0000-0000-000007100000}"/>
    <cellStyle name="Normal 34 2 2 2" xfId="4100" xr:uid="{00000000-0005-0000-0000-000008100000}"/>
    <cellStyle name="Normal 34 2 2 3" xfId="4101" xr:uid="{00000000-0005-0000-0000-000009100000}"/>
    <cellStyle name="Normal 34 2 3" xfId="4102" xr:uid="{00000000-0005-0000-0000-00000A100000}"/>
    <cellStyle name="Normal 34 2 4" xfId="4103" xr:uid="{00000000-0005-0000-0000-00000B100000}"/>
    <cellStyle name="Normal 34 3" xfId="4104" xr:uid="{00000000-0005-0000-0000-00000C100000}"/>
    <cellStyle name="Normal 34 3 2" xfId="4105" xr:uid="{00000000-0005-0000-0000-00000D100000}"/>
    <cellStyle name="Normal 34 4" xfId="4106" xr:uid="{00000000-0005-0000-0000-00000E100000}"/>
    <cellStyle name="Normal 34 4 2" xfId="4107" xr:uid="{00000000-0005-0000-0000-00000F100000}"/>
    <cellStyle name="Normal 34 4 3" xfId="4108" xr:uid="{00000000-0005-0000-0000-000010100000}"/>
    <cellStyle name="Normal 34 5" xfId="4109" xr:uid="{00000000-0005-0000-0000-000011100000}"/>
    <cellStyle name="Normal 34 6" xfId="4110" xr:uid="{00000000-0005-0000-0000-000012100000}"/>
    <cellStyle name="Normal 35" xfId="4111" xr:uid="{00000000-0005-0000-0000-000013100000}"/>
    <cellStyle name="Normal 36" xfId="4212" xr:uid="{00000000-0005-0000-0000-000014100000}"/>
    <cellStyle name="Normal 4" xfId="4112" xr:uid="{00000000-0005-0000-0000-000015100000}"/>
    <cellStyle name="Normal 4 10" xfId="4113" xr:uid="{00000000-0005-0000-0000-000016100000}"/>
    <cellStyle name="Normal 4 11" xfId="4114" xr:uid="{00000000-0005-0000-0000-000017100000}"/>
    <cellStyle name="Normal 4 12" xfId="4115" xr:uid="{00000000-0005-0000-0000-000018100000}"/>
    <cellStyle name="Normal 4 13" xfId="4116" xr:uid="{00000000-0005-0000-0000-000019100000}"/>
    <cellStyle name="Normal 4 14" xfId="4117" xr:uid="{00000000-0005-0000-0000-00001A100000}"/>
    <cellStyle name="Normal 4 15" xfId="4118" xr:uid="{00000000-0005-0000-0000-00001B100000}"/>
    <cellStyle name="Normal 4 16" xfId="4119" xr:uid="{00000000-0005-0000-0000-00001C100000}"/>
    <cellStyle name="Normal 4 17" xfId="4120" xr:uid="{00000000-0005-0000-0000-00001D100000}"/>
    <cellStyle name="Normal 4 2" xfId="4121" xr:uid="{00000000-0005-0000-0000-00001E100000}"/>
    <cellStyle name="Normal 4 3" xfId="4122" xr:uid="{00000000-0005-0000-0000-00001F100000}"/>
    <cellStyle name="Normal 4 4" xfId="4123" xr:uid="{00000000-0005-0000-0000-000020100000}"/>
    <cellStyle name="Normal 4 5" xfId="4124" xr:uid="{00000000-0005-0000-0000-000021100000}"/>
    <cellStyle name="Normal 4 6" xfId="4125" xr:uid="{00000000-0005-0000-0000-000022100000}"/>
    <cellStyle name="Normal 4 7" xfId="4126" xr:uid="{00000000-0005-0000-0000-000023100000}"/>
    <cellStyle name="Normal 4 8" xfId="4127" xr:uid="{00000000-0005-0000-0000-000024100000}"/>
    <cellStyle name="Normal 4 9" xfId="4128" xr:uid="{00000000-0005-0000-0000-000025100000}"/>
    <cellStyle name="Normal 5" xfId="4129" xr:uid="{00000000-0005-0000-0000-000026100000}"/>
    <cellStyle name="Normal 5 10" xfId="4130" xr:uid="{00000000-0005-0000-0000-000027100000}"/>
    <cellStyle name="Normal 5 11" xfId="4131" xr:uid="{00000000-0005-0000-0000-000028100000}"/>
    <cellStyle name="Normal 5 12" xfId="4132" xr:uid="{00000000-0005-0000-0000-000029100000}"/>
    <cellStyle name="Normal 5 13" xfId="4133" xr:uid="{00000000-0005-0000-0000-00002A100000}"/>
    <cellStyle name="Normal 5 14" xfId="4134" xr:uid="{00000000-0005-0000-0000-00002B100000}"/>
    <cellStyle name="Normal 5 15" xfId="4135" xr:uid="{00000000-0005-0000-0000-00002C100000}"/>
    <cellStyle name="Normal 5 16" xfId="4136" xr:uid="{00000000-0005-0000-0000-00002D100000}"/>
    <cellStyle name="Normal 5 17" xfId="4137" xr:uid="{00000000-0005-0000-0000-00002E100000}"/>
    <cellStyle name="Normal 5 2" xfId="4138" xr:uid="{00000000-0005-0000-0000-00002F100000}"/>
    <cellStyle name="Normal 5 3" xfId="4139" xr:uid="{00000000-0005-0000-0000-000030100000}"/>
    <cellStyle name="Normal 5 4" xfId="4140" xr:uid="{00000000-0005-0000-0000-000031100000}"/>
    <cellStyle name="Normal 5 5" xfId="4141" xr:uid="{00000000-0005-0000-0000-000032100000}"/>
    <cellStyle name="Normal 5 6" xfId="4142" xr:uid="{00000000-0005-0000-0000-000033100000}"/>
    <cellStyle name="Normal 5 7" xfId="4143" xr:uid="{00000000-0005-0000-0000-000034100000}"/>
    <cellStyle name="Normal 5 8" xfId="4144" xr:uid="{00000000-0005-0000-0000-000035100000}"/>
    <cellStyle name="Normal 5 9" xfId="4145" xr:uid="{00000000-0005-0000-0000-000036100000}"/>
    <cellStyle name="Normal 6" xfId="4146" xr:uid="{00000000-0005-0000-0000-000037100000}"/>
    <cellStyle name="Normal 6 10" xfId="4147" xr:uid="{00000000-0005-0000-0000-000038100000}"/>
    <cellStyle name="Normal 6 11" xfId="4148" xr:uid="{00000000-0005-0000-0000-000039100000}"/>
    <cellStyle name="Normal 6 12" xfId="4149" xr:uid="{00000000-0005-0000-0000-00003A100000}"/>
    <cellStyle name="Normal 6 13" xfId="4150" xr:uid="{00000000-0005-0000-0000-00003B100000}"/>
    <cellStyle name="Normal 6 14" xfId="4151" xr:uid="{00000000-0005-0000-0000-00003C100000}"/>
    <cellStyle name="Normal 6 15" xfId="4152" xr:uid="{00000000-0005-0000-0000-00003D100000}"/>
    <cellStyle name="Normal 6 16" xfId="4153" xr:uid="{00000000-0005-0000-0000-00003E100000}"/>
    <cellStyle name="Normal 6 17" xfId="4154" xr:uid="{00000000-0005-0000-0000-00003F100000}"/>
    <cellStyle name="Normal 6 2" xfId="4155" xr:uid="{00000000-0005-0000-0000-000040100000}"/>
    <cellStyle name="Normal 6 3" xfId="4156" xr:uid="{00000000-0005-0000-0000-000041100000}"/>
    <cellStyle name="Normal 6 4" xfId="4157" xr:uid="{00000000-0005-0000-0000-000042100000}"/>
    <cellStyle name="Normal 6 5" xfId="4158" xr:uid="{00000000-0005-0000-0000-000043100000}"/>
    <cellStyle name="Normal 6 6" xfId="4159" xr:uid="{00000000-0005-0000-0000-000044100000}"/>
    <cellStyle name="Normal 6 7" xfId="4160" xr:uid="{00000000-0005-0000-0000-000045100000}"/>
    <cellStyle name="Normal 6 8" xfId="4161" xr:uid="{00000000-0005-0000-0000-000046100000}"/>
    <cellStyle name="Normal 6 9" xfId="4162" xr:uid="{00000000-0005-0000-0000-000047100000}"/>
    <cellStyle name="Normal 7" xfId="4163" xr:uid="{00000000-0005-0000-0000-000048100000}"/>
    <cellStyle name="Normal 7 2" xfId="4164" xr:uid="{00000000-0005-0000-0000-000049100000}"/>
    <cellStyle name="Normal 8" xfId="4165" xr:uid="{00000000-0005-0000-0000-00004A100000}"/>
    <cellStyle name="Normal 8 10" xfId="4166" xr:uid="{00000000-0005-0000-0000-00004B100000}"/>
    <cellStyle name="Normal 8 11" xfId="4167" xr:uid="{00000000-0005-0000-0000-00004C100000}"/>
    <cellStyle name="Normal 8 12" xfId="4168" xr:uid="{00000000-0005-0000-0000-00004D100000}"/>
    <cellStyle name="Normal 8 13" xfId="4169" xr:uid="{00000000-0005-0000-0000-00004E100000}"/>
    <cellStyle name="Normal 8 14" xfId="4170" xr:uid="{00000000-0005-0000-0000-00004F100000}"/>
    <cellStyle name="Normal 8 15" xfId="4171" xr:uid="{00000000-0005-0000-0000-000050100000}"/>
    <cellStyle name="Normal 8 16" xfId="4172" xr:uid="{00000000-0005-0000-0000-000051100000}"/>
    <cellStyle name="Normal 8 17" xfId="4173" xr:uid="{00000000-0005-0000-0000-000052100000}"/>
    <cellStyle name="Normal 8 18" xfId="4174" xr:uid="{00000000-0005-0000-0000-000053100000}"/>
    <cellStyle name="Normal 8 19" xfId="4175" xr:uid="{00000000-0005-0000-0000-000054100000}"/>
    <cellStyle name="Normal 8 2" xfId="4176" xr:uid="{00000000-0005-0000-0000-000055100000}"/>
    <cellStyle name="Normal 8 20" xfId="4177" xr:uid="{00000000-0005-0000-0000-000056100000}"/>
    <cellStyle name="Normal 8 21" xfId="4178" xr:uid="{00000000-0005-0000-0000-000057100000}"/>
    <cellStyle name="Normal 8 22" xfId="4179" xr:uid="{00000000-0005-0000-0000-000058100000}"/>
    <cellStyle name="Normal 8 23" xfId="4180" xr:uid="{00000000-0005-0000-0000-000059100000}"/>
    <cellStyle name="Normal 8 24" xfId="4181" xr:uid="{00000000-0005-0000-0000-00005A100000}"/>
    <cellStyle name="Normal 8 25" xfId="4182" xr:uid="{00000000-0005-0000-0000-00005B100000}"/>
    <cellStyle name="Normal 8 26" xfId="4183" xr:uid="{00000000-0005-0000-0000-00005C100000}"/>
    <cellStyle name="Normal 8 27" xfId="4184" xr:uid="{00000000-0005-0000-0000-00005D100000}"/>
    <cellStyle name="Normal 8 28" xfId="4185" xr:uid="{00000000-0005-0000-0000-00005E100000}"/>
    <cellStyle name="Normal 8 29" xfId="4186" xr:uid="{00000000-0005-0000-0000-00005F100000}"/>
    <cellStyle name="Normal 8 3" xfId="4187" xr:uid="{00000000-0005-0000-0000-000060100000}"/>
    <cellStyle name="Normal 8 4" xfId="4188" xr:uid="{00000000-0005-0000-0000-000061100000}"/>
    <cellStyle name="Normal 8 5" xfId="4189" xr:uid="{00000000-0005-0000-0000-000062100000}"/>
    <cellStyle name="Normal 8 6" xfId="4190" xr:uid="{00000000-0005-0000-0000-000063100000}"/>
    <cellStyle name="Normal 8 7" xfId="4191" xr:uid="{00000000-0005-0000-0000-000064100000}"/>
    <cellStyle name="Normal 8 8" xfId="4192" xr:uid="{00000000-0005-0000-0000-000065100000}"/>
    <cellStyle name="Normal 8 9" xfId="4193" xr:uid="{00000000-0005-0000-0000-000066100000}"/>
    <cellStyle name="Normal 9" xfId="4194" xr:uid="{00000000-0005-0000-0000-000067100000}"/>
    <cellStyle name="Normal 9 10" xfId="4195" xr:uid="{00000000-0005-0000-0000-000068100000}"/>
    <cellStyle name="Normal 9 11" xfId="4196" xr:uid="{00000000-0005-0000-0000-000069100000}"/>
    <cellStyle name="Normal 9 12" xfId="4197" xr:uid="{00000000-0005-0000-0000-00006A100000}"/>
    <cellStyle name="Normal 9 13" xfId="4198" xr:uid="{00000000-0005-0000-0000-00006B100000}"/>
    <cellStyle name="Normal 9 14" xfId="4199" xr:uid="{00000000-0005-0000-0000-00006C100000}"/>
    <cellStyle name="Normal 9 15" xfId="4200" xr:uid="{00000000-0005-0000-0000-00006D100000}"/>
    <cellStyle name="Normal 9 16" xfId="4201" xr:uid="{00000000-0005-0000-0000-00006E100000}"/>
    <cellStyle name="Normal 9 17" xfId="4202" xr:uid="{00000000-0005-0000-0000-00006F100000}"/>
    <cellStyle name="Normal 9 2" xfId="4203" xr:uid="{00000000-0005-0000-0000-000070100000}"/>
    <cellStyle name="Normal 9 3" xfId="4204" xr:uid="{00000000-0005-0000-0000-000071100000}"/>
    <cellStyle name="Normal 9 4" xfId="4205" xr:uid="{00000000-0005-0000-0000-000072100000}"/>
    <cellStyle name="Normal 9 5" xfId="4206" xr:uid="{00000000-0005-0000-0000-000073100000}"/>
    <cellStyle name="Normal 9 6" xfId="4207" xr:uid="{00000000-0005-0000-0000-000074100000}"/>
    <cellStyle name="Normal 9 7" xfId="4208" xr:uid="{00000000-0005-0000-0000-000075100000}"/>
    <cellStyle name="Normal 9 8" xfId="4209" xr:uid="{00000000-0005-0000-0000-000076100000}"/>
    <cellStyle name="Normal 9 9" xfId="4210" xr:uid="{00000000-0005-0000-0000-000077100000}"/>
    <cellStyle name="Percent 2" xfId="4211" xr:uid="{00000000-0005-0000-0000-000078100000}"/>
  </cellStyles>
  <dxfs count="0"/>
  <tableStyles count="0" defaultTableStyle="TableStyleMedium2" defaultPivotStyle="PivotStyleLight16"/>
  <colors>
    <mruColors>
      <color rgb="FFDCDCDC"/>
      <color rgb="FF632523"/>
      <color rgb="FFDC6E0A"/>
      <color rgb="FFFFFF96"/>
      <color rgb="FF0000CC"/>
      <color rgb="FFFFFF00"/>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OINT/Registry/_Registry%20Manager/_AS%20Registry/__Export/Workbooks/ANAS%20(v1.0_draft3)%20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OINT%20Registry/_Registry%20Manager/_DCS/TDS/NAS%20Profile/_Export/Workbooks/Templates/GSIP-style%20AS%20Template.xl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fstl02\office3\Documents%20and%20Settings\pbirkel\Desktop\Feature-level%20Map%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ntity_Views"/>
      <sheetName val="Entities"/>
      <sheetName val="Entity_Types"/>
      <sheetName val="Entity_Attributes"/>
      <sheetName val="Listed_Values"/>
      <sheetName val="Associations"/>
      <sheetName val="Thematic_Groups"/>
      <sheetName val="View_Groups"/>
      <sheetName val="View_Typ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ty_Views"/>
      <sheetName val="Entities"/>
      <sheetName val="Info_Types"/>
      <sheetName val="Info_Attributes"/>
      <sheetName val="Info_Datatypes"/>
      <sheetName val="Info_DatatypeListedValues"/>
      <sheetName val="View_Groups"/>
      <sheetName val="View_Types"/>
      <sheetName val="Shape_Encod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GIFD_Map"/>
      <sheetName val="GNDB_Map"/>
      <sheetName val="DVOF_Map"/>
      <sheetName val="NFDD_Features"/>
      <sheetName val="NFDD_Attributes"/>
      <sheetName val="NFDD_Enumerants"/>
      <sheetName val="FACC_Features"/>
      <sheetName val="FACC_Attributes"/>
      <sheetName val="FACC_Enumerants"/>
    </sheetNames>
    <sheetDataSet>
      <sheetData sheetId="0"/>
      <sheetData sheetId="1"/>
      <sheetData sheetId="2"/>
      <sheetData sheetId="3">
        <row r="1">
          <cell r="A1" t="str">
            <v>count</v>
          </cell>
          <cell r="B1" t="str">
            <v>DVOF</v>
          </cell>
          <cell r="C1" t="str">
            <v>Primary Name</v>
          </cell>
          <cell r="D1" t="str">
            <v>Secondary Name</v>
          </cell>
          <cell r="E1" t="str">
            <v>NFDD</v>
          </cell>
          <cell r="F1" t="str">
            <v>NSG FC Entity Name</v>
          </cell>
          <cell r="H1" t="str">
            <v>Code</v>
          </cell>
          <cell r="I1" t="str">
            <v>Code</v>
          </cell>
          <cell r="J1" t="str">
            <v>Attribute1</v>
          </cell>
          <cell r="K1" t="str">
            <v>Enum1</v>
          </cell>
          <cell r="M1" t="str">
            <v>Code</v>
          </cell>
          <cell r="N1" t="str">
            <v>Code</v>
          </cell>
          <cell r="O1" t="str">
            <v>Attribute2</v>
          </cell>
          <cell r="P1" t="str">
            <v>Enum2</v>
          </cell>
          <cell r="R1" t="str">
            <v>Code</v>
          </cell>
          <cell r="S1" t="str">
            <v>Code</v>
          </cell>
          <cell r="T1" t="str">
            <v>Attribute3</v>
          </cell>
          <cell r="U1" t="str">
            <v>Enum3</v>
          </cell>
          <cell r="V1" t="str">
            <v>Notes</v>
          </cell>
        </row>
        <row r="2">
          <cell r="B2" t="str">
            <v>&lt;0&gt;</v>
          </cell>
          <cell r="C2" t="str">
            <v>Place</v>
          </cell>
          <cell r="D2" t="str">
            <v>(See Data Item Palace)</v>
          </cell>
          <cell r="G2" t="str">
            <v>_</v>
          </cell>
          <cell r="L2" t="str">
            <v>_</v>
          </cell>
          <cell r="Q2" t="str">
            <v>_</v>
          </cell>
          <cell r="V2" t="str">
            <v>Provided for reference from the DVOF specification.</v>
          </cell>
        </row>
        <row r="3">
          <cell r="B3" t="str">
            <v>&lt;1&gt;</v>
          </cell>
          <cell r="C3" t="str">
            <v>House of Religious Worship</v>
          </cell>
          <cell r="D3" t="str">
            <v>(See Data Item Church)</v>
          </cell>
          <cell r="G3" t="str">
            <v>_</v>
          </cell>
          <cell r="L3" t="str">
            <v>_</v>
          </cell>
          <cell r="Q3" t="str">
            <v>_</v>
          </cell>
          <cell r="V3" t="str">
            <v>Provided for reference from the DVOF specification.</v>
          </cell>
        </row>
        <row r="4">
          <cell r="B4" t="str">
            <v>&lt;2&gt;</v>
          </cell>
          <cell r="C4" t="str">
            <v>Industrial Building</v>
          </cell>
          <cell r="D4" t="str">
            <v>(See Data Item Industrial Plant)</v>
          </cell>
          <cell r="G4" t="str">
            <v>_</v>
          </cell>
          <cell r="L4" t="str">
            <v>_</v>
          </cell>
          <cell r="Q4" t="str">
            <v>_</v>
          </cell>
          <cell r="V4" t="str">
            <v>Provided for reference from the DVOF specification.</v>
          </cell>
        </row>
        <row r="5">
          <cell r="B5" t="str">
            <v>&lt;3&gt;</v>
          </cell>
          <cell r="C5" t="str">
            <v>Water- Tower Building</v>
          </cell>
          <cell r="D5" t="str">
            <v>(See Data Item Water Tower</v>
          </cell>
          <cell r="G5" t="str">
            <v>_</v>
          </cell>
          <cell r="L5" t="str">
            <v>_</v>
          </cell>
          <cell r="Q5" t="str">
            <v>_</v>
          </cell>
          <cell r="V5" t="str">
            <v>Provided for reference from the DVOF specification.</v>
          </cell>
        </row>
        <row r="6">
          <cell r="B6" t="str">
            <v>&lt;4&gt;</v>
          </cell>
          <cell r="C6" t="str">
            <v>Thermal Power Plant</v>
          </cell>
          <cell r="D6" t="str">
            <v>(See Data Item Smokestack)</v>
          </cell>
          <cell r="G6" t="str">
            <v>_</v>
          </cell>
          <cell r="L6" t="str">
            <v>_</v>
          </cell>
          <cell r="Q6" t="str">
            <v>_</v>
          </cell>
          <cell r="V6" t="str">
            <v>Provided for reference from the DVOF specification.</v>
          </cell>
        </row>
        <row r="7">
          <cell r="B7" t="str">
            <v>&lt;5&gt;</v>
          </cell>
          <cell r="C7" t="str">
            <v>Powerplant</v>
          </cell>
          <cell r="D7" t="str">
            <v>(See Data Item Industrial Plant, and Smokestack)</v>
          </cell>
          <cell r="G7" t="str">
            <v>_</v>
          </cell>
          <cell r="L7" t="str">
            <v>_</v>
          </cell>
          <cell r="Q7" t="str">
            <v>_</v>
          </cell>
          <cell r="V7" t="str">
            <v>Provided for reference from the DVOF specification.</v>
          </cell>
        </row>
        <row r="8">
          <cell r="B8" t="str">
            <v>&lt;6&gt;</v>
          </cell>
          <cell r="C8" t="str">
            <v>Power Transmission Line</v>
          </cell>
          <cell r="D8" t="str">
            <v>(See Data Item Aerial Cable)</v>
          </cell>
          <cell r="G8" t="str">
            <v>_</v>
          </cell>
          <cell r="L8" t="str">
            <v>_</v>
          </cell>
          <cell r="Q8" t="str">
            <v>_</v>
          </cell>
          <cell r="V8" t="str">
            <v>Provided for reference from the DVOF specification.</v>
          </cell>
        </row>
        <row r="9">
          <cell r="B9" t="str">
            <v>&lt;7&gt;</v>
          </cell>
          <cell r="C9" t="str">
            <v>Tank, Telescoping Gasholder (Gasometer)</v>
          </cell>
          <cell r="D9" t="str">
            <v>(See Data Item Gasholder)</v>
          </cell>
          <cell r="G9" t="str">
            <v>_</v>
          </cell>
          <cell r="L9" t="str">
            <v>_</v>
          </cell>
          <cell r="Q9" t="str">
            <v>_</v>
          </cell>
          <cell r="V9" t="str">
            <v>Provided for reference from the DVOF specification.</v>
          </cell>
        </row>
        <row r="10">
          <cell r="B10" t="str">
            <v>&lt;8&gt;</v>
          </cell>
          <cell r="C10" t="str">
            <v>Microwave Tower, Type I</v>
          </cell>
          <cell r="D10" t="str">
            <v>(See Data Item Mast)</v>
          </cell>
          <cell r="G10" t="str">
            <v>_</v>
          </cell>
          <cell r="L10" t="str">
            <v>_</v>
          </cell>
          <cell r="Q10" t="str">
            <v>_</v>
          </cell>
          <cell r="V10" t="str">
            <v>Provided for reference from the DVOF specification.</v>
          </cell>
        </row>
        <row r="11">
          <cell r="B11" t="str">
            <v>&lt;9&gt;</v>
          </cell>
          <cell r="C11" t="str">
            <v>Radio/TV Tower, Type I</v>
          </cell>
          <cell r="D11" t="str">
            <v>(See Data Item Mast)</v>
          </cell>
          <cell r="G11" t="str">
            <v>_</v>
          </cell>
          <cell r="L11" t="str">
            <v>_</v>
          </cell>
          <cell r="Q11" t="str">
            <v>_</v>
          </cell>
          <cell r="V11" t="str">
            <v>Provided for reference from the DVOF specification.</v>
          </cell>
        </row>
        <row r="12">
          <cell r="A12">
            <v>48246</v>
          </cell>
          <cell r="B12" t="str">
            <v>099</v>
          </cell>
          <cell r="C12" t="str">
            <v>Building</v>
          </cell>
          <cell r="D12" t="str">
            <v>General  (All types)</v>
          </cell>
          <cell r="E12" t="str">
            <v>AL013</v>
          </cell>
          <cell r="F12" t="str">
            <v>Building</v>
          </cell>
          <cell r="G12" t="str">
            <v>_</v>
          </cell>
          <cell r="L12" t="str">
            <v>_</v>
          </cell>
          <cell r="Q12" t="str">
            <v>_</v>
          </cell>
        </row>
        <row r="13">
          <cell r="A13">
            <v>283</v>
          </cell>
          <cell r="B13" t="str">
            <v>101</v>
          </cell>
          <cell r="C13" t="str">
            <v>Industrial Structure</v>
          </cell>
          <cell r="D13" t="str">
            <v>Structure, General, Extraction Industry</v>
          </cell>
          <cell r="E13" t="str">
            <v>AL014</v>
          </cell>
          <cell r="F13" t="str">
            <v>Non-building Structure</v>
          </cell>
          <cell r="G13" t="str">
            <v>FFN_40</v>
          </cell>
          <cell r="H13" t="str">
            <v>FFN</v>
          </cell>
          <cell r="I13">
            <v>40</v>
          </cell>
          <cell r="J13" t="str">
            <v>Feature Function(s)</v>
          </cell>
          <cell r="K13" t="str">
            <v>Mining and Quarrying</v>
          </cell>
          <cell r="L13" t="str">
            <v>_</v>
          </cell>
          <cell r="Q13" t="str">
            <v>_</v>
          </cell>
          <cell r="V13" t="str">
            <v>[PVA]: "Could be crushers, powderhouses, explosive magazines." *however* BB states "part of an Industrial Complex" implying that the extraction aspect is ignored in practice.</v>
          </cell>
        </row>
        <row r="14">
          <cell r="A14">
            <v>5835</v>
          </cell>
          <cell r="B14" t="str">
            <v>103</v>
          </cell>
          <cell r="C14" t="str">
            <v>Tower</v>
          </cell>
          <cell r="D14" t="str">
            <v>Derrick, Gas/Oil</v>
          </cell>
          <cell r="E14" t="str">
            <v>AA040</v>
          </cell>
          <cell r="F14" t="str">
            <v>Rig</v>
          </cell>
          <cell r="G14" t="str">
            <v>PPO_157</v>
          </cell>
          <cell r="H14" t="str">
            <v>PPO</v>
          </cell>
          <cell r="I14">
            <v>157</v>
          </cell>
          <cell r="J14" t="str">
            <v>Product</v>
          </cell>
          <cell r="K14" t="str">
            <v>Petroleum and/or Natural Gas</v>
          </cell>
          <cell r="L14" t="str">
            <v>_</v>
          </cell>
          <cell r="Q14" t="str">
            <v>_</v>
          </cell>
        </row>
        <row r="15">
          <cell r="A15">
            <v>1023</v>
          </cell>
          <cell r="B15" t="str">
            <v>104</v>
          </cell>
          <cell r="C15" t="str">
            <v>Platform</v>
          </cell>
          <cell r="D15" t="str">
            <v>Offshore Platform, General</v>
          </cell>
          <cell r="E15" t="str">
            <v>BD110</v>
          </cell>
          <cell r="F15" t="str">
            <v>Offshore Platform</v>
          </cell>
          <cell r="G15" t="str">
            <v>_</v>
          </cell>
          <cell r="L15" t="str">
            <v>_</v>
          </cell>
          <cell r="Q15" t="str">
            <v>_</v>
          </cell>
        </row>
        <row r="16">
          <cell r="A16">
            <v>678</v>
          </cell>
          <cell r="B16" t="str">
            <v>105</v>
          </cell>
          <cell r="C16" t="str">
            <v>Platform</v>
          </cell>
          <cell r="D16" t="str">
            <v>Offshore Platform with Derrick</v>
          </cell>
          <cell r="E16" t="str">
            <v>AA040</v>
          </cell>
          <cell r="F16" t="str">
            <v>Rig</v>
          </cell>
          <cell r="G16" t="str">
            <v>_</v>
          </cell>
          <cell r="L16" t="str">
            <v>_</v>
          </cell>
          <cell r="Q16" t="str">
            <v>_</v>
          </cell>
          <cell r="V16" t="str">
            <v>[NCGIS]: Model as a 'Rig' with association 'isComponentOf' either 'Offshore Platform' or 'Mobile Offshore Drilling Unit' to capture how the derrick and the offshore platform/MODU are related to each other. The associated 'Offshore Platform' feature instan</v>
          </cell>
        </row>
        <row r="17">
          <cell r="A17">
            <v>281</v>
          </cell>
          <cell r="B17" t="str">
            <v>106</v>
          </cell>
          <cell r="C17" t="str">
            <v>Mining Structure</v>
          </cell>
          <cell r="D17" t="str">
            <v>Mine Shaft Superstructure</v>
          </cell>
          <cell r="E17" t="str">
            <v>AA020</v>
          </cell>
          <cell r="F17" t="str">
            <v>Mine Shaft Superstructure</v>
          </cell>
          <cell r="G17" t="str">
            <v>_</v>
          </cell>
          <cell r="L17" t="str">
            <v>_</v>
          </cell>
          <cell r="Q17" t="str">
            <v>_</v>
          </cell>
        </row>
        <row r="18">
          <cell r="A18">
            <v>563</v>
          </cell>
          <cell r="B18" t="str">
            <v>107</v>
          </cell>
          <cell r="C18" t="str">
            <v>Platform</v>
          </cell>
          <cell r="D18" t="str">
            <v>Offshore Platform with Helipad</v>
          </cell>
          <cell r="E18" t="str">
            <v>BD110</v>
          </cell>
          <cell r="F18" t="str">
            <v>Offshore Platform</v>
          </cell>
          <cell r="G18" t="str">
            <v>HEL_</v>
          </cell>
          <cell r="H18" t="str">
            <v>HEL</v>
          </cell>
          <cell r="J18" t="str">
            <v>Helipad Present</v>
          </cell>
          <cell r="L18" t="str">
            <v>_</v>
          </cell>
          <cell r="Q18" t="str">
            <v>_</v>
          </cell>
        </row>
        <row r="19">
          <cell r="A19">
            <v>589</v>
          </cell>
          <cell r="B19" t="str">
            <v>110</v>
          </cell>
          <cell r="C19" t="str">
            <v>Industrial Structure</v>
          </cell>
          <cell r="D19" t="str">
            <v>Structure, General, Processing Industry</v>
          </cell>
          <cell r="E19" t="str">
            <v>AL014</v>
          </cell>
          <cell r="F19" t="str">
            <v>Non-building Structure</v>
          </cell>
          <cell r="G19" t="str">
            <v>FFN_99</v>
          </cell>
          <cell r="H19" t="str">
            <v>FFN</v>
          </cell>
          <cell r="I19">
            <v>99</v>
          </cell>
          <cell r="J19" t="str">
            <v>Feature Function(s)</v>
          </cell>
          <cell r="K19" t="str">
            <v>Manufacturing</v>
          </cell>
          <cell r="L19" t="str">
            <v>_</v>
          </cell>
          <cell r="Q19" t="str">
            <v>_</v>
          </cell>
          <cell r="V19" t="str">
            <v>[PVA]: "Treat as a general industrial structure that is used when more specific structures (e.g., catalytic cracker, blast furnace, flare pipe) do not apply."</v>
          </cell>
        </row>
        <row r="20">
          <cell r="A20">
            <v>144</v>
          </cell>
          <cell r="B20" t="str">
            <v>111</v>
          </cell>
          <cell r="C20" t="str">
            <v>Industrial Plant</v>
          </cell>
          <cell r="D20" t="str">
            <v>Chemical Processing Plant</v>
          </cell>
          <cell r="E20" t="str">
            <v>AC000</v>
          </cell>
          <cell r="F20" t="str">
            <v>Processing Facility</v>
          </cell>
          <cell r="G20" t="str">
            <v>PPO_16</v>
          </cell>
          <cell r="H20" t="str">
            <v>PPO</v>
          </cell>
          <cell r="I20">
            <v>16</v>
          </cell>
          <cell r="J20" t="str">
            <v>Product</v>
          </cell>
          <cell r="K20" t="str">
            <v>Chemical</v>
          </cell>
          <cell r="L20" t="str">
            <v>_</v>
          </cell>
          <cell r="Q20" t="str">
            <v>_</v>
          </cell>
        </row>
        <row r="21">
          <cell r="A21">
            <v>116</v>
          </cell>
          <cell r="B21" t="str">
            <v>112</v>
          </cell>
          <cell r="C21" t="str">
            <v>Industrial Plant</v>
          </cell>
          <cell r="D21" t="str">
            <v>Metal Processing Plant</v>
          </cell>
          <cell r="E21" t="str">
            <v>AC000</v>
          </cell>
          <cell r="F21" t="str">
            <v>Processing Facility</v>
          </cell>
          <cell r="G21" t="str">
            <v>PPO_69</v>
          </cell>
          <cell r="H21" t="str">
            <v>PPO</v>
          </cell>
          <cell r="I21">
            <v>69</v>
          </cell>
          <cell r="J21" t="str">
            <v>Product</v>
          </cell>
          <cell r="K21" t="str">
            <v>Metal</v>
          </cell>
          <cell r="L21" t="str">
            <v>_</v>
          </cell>
          <cell r="Q21" t="str">
            <v>_</v>
          </cell>
        </row>
        <row r="22">
          <cell r="A22">
            <v>21</v>
          </cell>
          <cell r="B22" t="str">
            <v>115</v>
          </cell>
          <cell r="C22" t="str">
            <v>Industrial Plant</v>
          </cell>
          <cell r="D22" t="str">
            <v>Coke Plant</v>
          </cell>
          <cell r="E22" t="str">
            <v>AC000</v>
          </cell>
          <cell r="F22" t="str">
            <v>Processing Facility</v>
          </cell>
          <cell r="G22" t="str">
            <v>PPO_21</v>
          </cell>
          <cell r="H22" t="str">
            <v>PPO</v>
          </cell>
          <cell r="I22">
            <v>21</v>
          </cell>
          <cell r="J22" t="str">
            <v>Product</v>
          </cell>
          <cell r="K22" t="str">
            <v>Coke</v>
          </cell>
          <cell r="L22" t="str">
            <v>_</v>
          </cell>
          <cell r="Q22" t="str">
            <v>_</v>
          </cell>
        </row>
        <row r="23">
          <cell r="A23">
            <v>66</v>
          </cell>
          <cell r="B23" t="str">
            <v>116</v>
          </cell>
          <cell r="C23" t="str">
            <v>Industrial Structure</v>
          </cell>
          <cell r="D23" t="str">
            <v>Blast Furnace</v>
          </cell>
          <cell r="E23" t="str">
            <v>AC010</v>
          </cell>
          <cell r="F23" t="str">
            <v>Blast-furnace</v>
          </cell>
          <cell r="G23" t="str">
            <v>_</v>
          </cell>
          <cell r="L23" t="str">
            <v>_</v>
          </cell>
          <cell r="Q23" t="str">
            <v>_</v>
          </cell>
        </row>
        <row r="24">
          <cell r="A24">
            <v>186</v>
          </cell>
          <cell r="B24" t="str">
            <v>120</v>
          </cell>
          <cell r="C24" t="str">
            <v>Industrial Plant</v>
          </cell>
          <cell r="D24" t="str">
            <v>Refinery</v>
          </cell>
          <cell r="E24" t="str">
            <v>AC040</v>
          </cell>
          <cell r="F24" t="str">
            <v>Hydrocarbon Products Facility</v>
          </cell>
          <cell r="G24" t="str">
            <v>_</v>
          </cell>
          <cell r="L24" t="str">
            <v>_</v>
          </cell>
          <cell r="Q24" t="str">
            <v>_</v>
          </cell>
        </row>
        <row r="25">
          <cell r="A25">
            <v>501</v>
          </cell>
          <cell r="B25" t="str">
            <v>121</v>
          </cell>
          <cell r="C25" t="str">
            <v>Industrial Structure</v>
          </cell>
          <cell r="D25" t="str">
            <v>Catalytic Cracker</v>
          </cell>
          <cell r="E25" t="str">
            <v>AC020</v>
          </cell>
          <cell r="F25" t="str">
            <v>Catalytic Cracker</v>
          </cell>
          <cell r="G25" t="str">
            <v>_</v>
          </cell>
          <cell r="L25" t="str">
            <v>_</v>
          </cell>
          <cell r="Q25" t="str">
            <v>_</v>
          </cell>
        </row>
        <row r="26">
          <cell r="A26">
            <v>1528</v>
          </cell>
          <cell r="B26" t="str">
            <v>122</v>
          </cell>
          <cell r="C26" t="str">
            <v>Industrial Structure</v>
          </cell>
          <cell r="D26" t="str">
            <v>Flare Pipe - Located On Land (in refinery)</v>
          </cell>
          <cell r="E26" t="str">
            <v>AF070</v>
          </cell>
          <cell r="F26" t="str">
            <v>Flare Pipe</v>
          </cell>
          <cell r="G26" t="str">
            <v>SRL_2</v>
          </cell>
          <cell r="H26" t="str">
            <v>SRL</v>
          </cell>
          <cell r="I26">
            <v>2</v>
          </cell>
          <cell r="J26" t="str">
            <v>Location Referenced to Shoreline</v>
          </cell>
          <cell r="K26" t="str">
            <v>Inland</v>
          </cell>
          <cell r="L26" t="str">
            <v>_</v>
          </cell>
          <cell r="Q26" t="str">
            <v>_</v>
          </cell>
        </row>
        <row r="27">
          <cell r="A27">
            <v>1</v>
          </cell>
          <cell r="B27" t="str">
            <v>123</v>
          </cell>
          <cell r="C27" t="str">
            <v>Industrial Structure</v>
          </cell>
          <cell r="D27" t="str">
            <v>Flare Pipe - Located Off Shore</v>
          </cell>
          <cell r="E27" t="str">
            <v>AF070</v>
          </cell>
          <cell r="F27" t="str">
            <v>Flare Pipe</v>
          </cell>
          <cell r="G27" t="str">
            <v>SRL_1</v>
          </cell>
          <cell r="H27" t="str">
            <v>SRL</v>
          </cell>
          <cell r="I27">
            <v>1</v>
          </cell>
          <cell r="J27" t="str">
            <v>Location Referenced to Shoreline</v>
          </cell>
          <cell r="K27" t="str">
            <v>Offshore</v>
          </cell>
          <cell r="L27" t="str">
            <v>_</v>
          </cell>
          <cell r="Q27" t="str">
            <v>_</v>
          </cell>
        </row>
        <row r="28">
          <cell r="A28">
            <v>2052</v>
          </cell>
          <cell r="B28" t="str">
            <v>130</v>
          </cell>
          <cell r="C28" t="str">
            <v>Industrial Plant</v>
          </cell>
          <cell r="D28" t="str">
            <v>Power Plant</v>
          </cell>
          <cell r="E28" t="str">
            <v>AD010</v>
          </cell>
          <cell r="F28" t="str">
            <v>Power Station</v>
          </cell>
          <cell r="G28" t="str">
            <v>_</v>
          </cell>
          <cell r="L28" t="str">
            <v>_</v>
          </cell>
          <cell r="Q28" t="str">
            <v>_</v>
          </cell>
        </row>
        <row r="29">
          <cell r="A29">
            <v>1582</v>
          </cell>
          <cell r="B29" t="str">
            <v>136</v>
          </cell>
          <cell r="C29" t="str">
            <v>Smokestack</v>
          </cell>
          <cell r="D29" t="str">
            <v>Thermal Power-Plant Smokestack</v>
          </cell>
          <cell r="E29" t="str">
            <v>AF010</v>
          </cell>
          <cell r="F29" t="str">
            <v>Smokestack</v>
          </cell>
          <cell r="G29" t="str">
            <v>_</v>
          </cell>
          <cell r="L29" t="str">
            <v>_</v>
          </cell>
          <cell r="Q29" t="str">
            <v>_</v>
          </cell>
          <cell r="V29" t="str">
            <v>[PVA]: "Need to distinguish from 182 (smokestack, general); these are not only the highest point at the power station but also typically provide end-points for power line features." [NCGIS]: Model as a 'Smokestack' with association 'isSmokeStackOf' to a '</v>
          </cell>
        </row>
        <row r="30">
          <cell r="A30">
            <v>12682</v>
          </cell>
          <cell r="B30" t="str">
            <v>137</v>
          </cell>
          <cell r="C30" t="str">
            <v>Pylon</v>
          </cell>
          <cell r="D30" t="str">
            <v>Transformer Yard</v>
          </cell>
          <cell r="E30" t="str">
            <v>AD030</v>
          </cell>
          <cell r="F30" t="str">
            <v>Power Substation</v>
          </cell>
          <cell r="G30" t="str">
            <v>_</v>
          </cell>
          <cell r="L30" t="str">
            <v>_</v>
          </cell>
          <cell r="Q30" t="str">
            <v>_</v>
          </cell>
          <cell r="V30" t="str">
            <v>[PVA]: "Agree to map to a 'Power Substation' rather than a specialized type of 'Pylon'."</v>
          </cell>
        </row>
        <row r="31">
          <cell r="A31">
            <v>0</v>
          </cell>
          <cell r="B31" t="str">
            <v>145</v>
          </cell>
          <cell r="C31" t="str">
            <v>Industrial Structure</v>
          </cell>
          <cell r="D31" t="str">
            <v>Solar Energy Electrical Collection Panels</v>
          </cell>
          <cell r="E31" t="str">
            <v>AD025</v>
          </cell>
          <cell r="F31" t="str">
            <v>Solar Farm</v>
          </cell>
          <cell r="G31" t="str">
            <v>PPO_37</v>
          </cell>
          <cell r="H31" t="str">
            <v>PPO</v>
          </cell>
          <cell r="I31">
            <v>37</v>
          </cell>
          <cell r="J31" t="str">
            <v>Product</v>
          </cell>
          <cell r="K31" t="str">
            <v>Electric Power</v>
          </cell>
          <cell r="L31" t="str">
            <v>_</v>
          </cell>
          <cell r="Q31" t="str">
            <v>_</v>
          </cell>
        </row>
        <row r="32">
          <cell r="A32">
            <v>0</v>
          </cell>
          <cell r="B32" t="str">
            <v>146</v>
          </cell>
          <cell r="C32" t="str">
            <v>Industrial Structure</v>
          </cell>
          <cell r="D32" t="str">
            <v>Solar Energy Heat Collection Panels</v>
          </cell>
          <cell r="E32" t="str">
            <v>AD025</v>
          </cell>
          <cell r="F32" t="str">
            <v>Solar Farm</v>
          </cell>
          <cell r="G32" t="str">
            <v>PPO_146</v>
          </cell>
          <cell r="H32" t="str">
            <v>PPO</v>
          </cell>
          <cell r="I32">
            <v>146</v>
          </cell>
          <cell r="J32" t="str">
            <v>Product</v>
          </cell>
          <cell r="K32" t="str">
            <v>Heating Steam and/or Water</v>
          </cell>
          <cell r="L32" t="str">
            <v>_</v>
          </cell>
          <cell r="Q32" t="str">
            <v>_</v>
          </cell>
        </row>
        <row r="33">
          <cell r="A33">
            <v>87</v>
          </cell>
          <cell r="B33" t="str">
            <v>150</v>
          </cell>
          <cell r="C33" t="str">
            <v>Industrial Plant</v>
          </cell>
          <cell r="D33" t="str">
            <v>Building, Heavy Fabrication Industry, General</v>
          </cell>
          <cell r="E33" t="str">
            <v>AL013</v>
          </cell>
          <cell r="F33" t="str">
            <v>Building</v>
          </cell>
          <cell r="G33" t="str">
            <v>FFN_99</v>
          </cell>
          <cell r="H33" t="str">
            <v>FFN</v>
          </cell>
          <cell r="I33">
            <v>99</v>
          </cell>
          <cell r="J33" t="str">
            <v>Feature Function(s)</v>
          </cell>
          <cell r="K33" t="str">
            <v>Manufacturing</v>
          </cell>
          <cell r="L33" t="str">
            <v>FTP_2</v>
          </cell>
          <cell r="M33" t="str">
            <v>FTP</v>
          </cell>
          <cell r="N33">
            <v>2</v>
          </cell>
          <cell r="O33" t="str">
            <v>Fabrication Facility Type</v>
          </cell>
          <cell r="P33" t="str">
            <v>Heavy</v>
          </cell>
          <cell r="Q33" t="str">
            <v>_</v>
          </cell>
        </row>
        <row r="34">
          <cell r="A34">
            <v>94</v>
          </cell>
          <cell r="B34" t="str">
            <v>151</v>
          </cell>
          <cell r="C34" t="str">
            <v>Industrial Plant</v>
          </cell>
          <cell r="D34" t="str">
            <v>Building with Flat Roof, Heavy Fabrication Industry</v>
          </cell>
          <cell r="E34" t="str">
            <v>AL013</v>
          </cell>
          <cell r="F34" t="str">
            <v>Building</v>
          </cell>
          <cell r="G34" t="str">
            <v>FFN_99</v>
          </cell>
          <cell r="H34" t="str">
            <v>FFN</v>
          </cell>
          <cell r="I34">
            <v>99</v>
          </cell>
          <cell r="J34" t="str">
            <v>Feature Function(s)</v>
          </cell>
          <cell r="K34" t="str">
            <v>Manufacturing</v>
          </cell>
          <cell r="L34" t="str">
            <v>FTP_2</v>
          </cell>
          <cell r="M34" t="str">
            <v>FTP</v>
          </cell>
          <cell r="N34">
            <v>2</v>
          </cell>
          <cell r="O34" t="str">
            <v>Fabrication Facility Type</v>
          </cell>
          <cell r="P34" t="str">
            <v>Heavy</v>
          </cell>
          <cell r="Q34" t="str">
            <v>SSR_41</v>
          </cell>
          <cell r="R34" t="str">
            <v>SSR</v>
          </cell>
          <cell r="S34">
            <v>41</v>
          </cell>
          <cell r="T34" t="str">
            <v>Roof Shape</v>
          </cell>
          <cell r="U34" t="str">
            <v>Flat</v>
          </cell>
        </row>
        <row r="35">
          <cell r="A35">
            <v>28</v>
          </cell>
          <cell r="B35" t="str">
            <v>152</v>
          </cell>
          <cell r="C35" t="str">
            <v>Industrial Plant</v>
          </cell>
          <cell r="D35" t="str">
            <v>Building with Flat Roof and Monitor, Heavy Fabrication Industry (same as type 151 with monitor)</v>
          </cell>
          <cell r="E35" t="str">
            <v>AL013</v>
          </cell>
          <cell r="F35" t="str">
            <v>Building</v>
          </cell>
          <cell r="G35" t="str">
            <v>FFN_99</v>
          </cell>
          <cell r="H35" t="str">
            <v>FFN</v>
          </cell>
          <cell r="I35">
            <v>99</v>
          </cell>
          <cell r="J35" t="str">
            <v>Feature Function(s)</v>
          </cell>
          <cell r="K35" t="str">
            <v>Manufacturing</v>
          </cell>
          <cell r="L35" t="str">
            <v>FTP_2</v>
          </cell>
          <cell r="M35" t="str">
            <v>FTP</v>
          </cell>
          <cell r="N35">
            <v>2</v>
          </cell>
          <cell r="O35" t="str">
            <v>Fabrication Facility Type</v>
          </cell>
          <cell r="P35" t="str">
            <v>Heavy</v>
          </cell>
          <cell r="Q35" t="str">
            <v>SSR_55</v>
          </cell>
          <cell r="R35" t="str">
            <v>SSR</v>
          </cell>
          <cell r="S35">
            <v>55</v>
          </cell>
          <cell r="T35" t="str">
            <v>Roof Shape</v>
          </cell>
          <cell r="U35" t="str">
            <v>Flat with Clerestory</v>
          </cell>
        </row>
        <row r="36">
          <cell r="A36">
            <v>20</v>
          </cell>
          <cell r="B36" t="str">
            <v>153</v>
          </cell>
          <cell r="C36" t="str">
            <v>Industrial Plant</v>
          </cell>
          <cell r="D36" t="str">
            <v>Building with Gable Roof (pitched), Heavy Fabrication Industry</v>
          </cell>
          <cell r="E36" t="str">
            <v>AL013</v>
          </cell>
          <cell r="F36" t="str">
            <v>Building</v>
          </cell>
          <cell r="G36" t="str">
            <v>FFN_99</v>
          </cell>
          <cell r="H36" t="str">
            <v>FFN</v>
          </cell>
          <cell r="I36">
            <v>99</v>
          </cell>
          <cell r="J36" t="str">
            <v>Feature Function(s)</v>
          </cell>
          <cell r="K36" t="str">
            <v>Manufacturing</v>
          </cell>
          <cell r="L36" t="str">
            <v>FTP_2</v>
          </cell>
          <cell r="M36" t="str">
            <v>FTP</v>
          </cell>
          <cell r="N36">
            <v>2</v>
          </cell>
          <cell r="O36" t="str">
            <v>Fabrication Facility Type</v>
          </cell>
          <cell r="P36" t="str">
            <v>Heavy</v>
          </cell>
          <cell r="Q36" t="str">
            <v>SSR_42</v>
          </cell>
          <cell r="R36" t="str">
            <v>SSR</v>
          </cell>
          <cell r="S36">
            <v>42</v>
          </cell>
          <cell r="T36" t="str">
            <v>Roof Shape</v>
          </cell>
          <cell r="U36" t="str">
            <v>Pitched</v>
          </cell>
        </row>
        <row r="37">
          <cell r="A37">
            <v>17</v>
          </cell>
          <cell r="B37" t="str">
            <v>154</v>
          </cell>
          <cell r="C37" t="str">
            <v>Industrial Plant</v>
          </cell>
          <cell r="D37" t="str">
            <v>Building with Gable Roof (pitched) and Monitor, Heavy Fabrication Industry / Fabrication Industry (same as type 153 with monitor)</v>
          </cell>
          <cell r="E37" t="str">
            <v>AL013</v>
          </cell>
          <cell r="F37" t="str">
            <v>Building</v>
          </cell>
          <cell r="G37" t="str">
            <v>FFN_99</v>
          </cell>
          <cell r="H37" t="str">
            <v>FFN</v>
          </cell>
          <cell r="I37">
            <v>99</v>
          </cell>
          <cell r="J37" t="str">
            <v>Feature Function(s)</v>
          </cell>
          <cell r="K37" t="str">
            <v>Manufacturing</v>
          </cell>
          <cell r="L37" t="str">
            <v>FTP_2</v>
          </cell>
          <cell r="M37" t="str">
            <v>FTP</v>
          </cell>
          <cell r="N37">
            <v>2</v>
          </cell>
          <cell r="O37" t="str">
            <v>Fabrication Facility Type</v>
          </cell>
          <cell r="P37" t="str">
            <v>Heavy</v>
          </cell>
          <cell r="Q37" t="str">
            <v>SSR_64</v>
          </cell>
          <cell r="R37" t="str">
            <v>SSR</v>
          </cell>
          <cell r="S37">
            <v>64</v>
          </cell>
          <cell r="T37" t="str">
            <v>Roof Shape</v>
          </cell>
          <cell r="U37" t="str">
            <v>Pitched with Clerestory</v>
          </cell>
        </row>
        <row r="38">
          <cell r="A38">
            <v>2</v>
          </cell>
          <cell r="B38" t="str">
            <v>155</v>
          </cell>
          <cell r="C38" t="str">
            <v>Industrial Plant</v>
          </cell>
          <cell r="D38" t="str">
            <v>Building with Sawtooth Roof, Heavy Fabrication Industry</v>
          </cell>
          <cell r="E38" t="str">
            <v>AL013</v>
          </cell>
          <cell r="F38" t="str">
            <v>Building</v>
          </cell>
          <cell r="G38" t="str">
            <v>FFN_99</v>
          </cell>
          <cell r="H38" t="str">
            <v>FFN</v>
          </cell>
          <cell r="I38">
            <v>99</v>
          </cell>
          <cell r="J38" t="str">
            <v>Feature Function(s)</v>
          </cell>
          <cell r="K38" t="str">
            <v>Manufacturing</v>
          </cell>
          <cell r="L38" t="str">
            <v>FTP_2</v>
          </cell>
          <cell r="M38" t="str">
            <v>FTP</v>
          </cell>
          <cell r="N38">
            <v>2</v>
          </cell>
          <cell r="O38" t="str">
            <v>Fabrication Facility Type</v>
          </cell>
          <cell r="P38" t="str">
            <v>Heavy</v>
          </cell>
          <cell r="Q38" t="str">
            <v>SSR_47</v>
          </cell>
          <cell r="R38" t="str">
            <v>SSR</v>
          </cell>
          <cell r="S38">
            <v>47</v>
          </cell>
          <cell r="T38" t="str">
            <v>Roof Shape</v>
          </cell>
          <cell r="U38" t="str">
            <v>Sawtoothed</v>
          </cell>
        </row>
        <row r="39">
          <cell r="A39">
            <v>2</v>
          </cell>
          <cell r="B39" t="str">
            <v>156</v>
          </cell>
          <cell r="C39" t="str">
            <v>Industrial Plant</v>
          </cell>
          <cell r="D39" t="str">
            <v>Building with Curved Roof, Heavy Fabrication Industry</v>
          </cell>
          <cell r="E39" t="str">
            <v>AL013</v>
          </cell>
          <cell r="F39" t="str">
            <v>Building</v>
          </cell>
          <cell r="G39" t="str">
            <v>FFN_99</v>
          </cell>
          <cell r="H39" t="str">
            <v>FFN</v>
          </cell>
          <cell r="I39">
            <v>99</v>
          </cell>
          <cell r="J39" t="str">
            <v>Feature Function(s)</v>
          </cell>
          <cell r="K39" t="str">
            <v>Manufacturing</v>
          </cell>
          <cell r="L39" t="str">
            <v>FTP_2</v>
          </cell>
          <cell r="M39" t="str">
            <v>FTP</v>
          </cell>
          <cell r="N39">
            <v>2</v>
          </cell>
          <cell r="O39" t="str">
            <v>Fabrication Facility Type</v>
          </cell>
          <cell r="P39" t="str">
            <v>Heavy</v>
          </cell>
          <cell r="Q39" t="str">
            <v>SSR_38</v>
          </cell>
          <cell r="R39" t="str">
            <v>SSR</v>
          </cell>
          <cell r="S39">
            <v>38</v>
          </cell>
          <cell r="T39" t="str">
            <v>Roof Shape</v>
          </cell>
          <cell r="U39" t="str">
            <v>Semi-cylindrical</v>
          </cell>
          <cell r="V39" t="str">
            <v>[PVA]: "Most likely a half-cylinder -- quonset-like -- but there might be unimportant variation; the important information is the heavy/light distinction."</v>
          </cell>
        </row>
        <row r="40">
          <cell r="A40">
            <v>133</v>
          </cell>
          <cell r="B40" t="str">
            <v>160</v>
          </cell>
          <cell r="C40" t="str">
            <v>Industrial Plant</v>
          </cell>
          <cell r="D40" t="str">
            <v>Building, Light Fabrication Industry, General</v>
          </cell>
          <cell r="E40" t="str">
            <v>AL013</v>
          </cell>
          <cell r="F40" t="str">
            <v>Building</v>
          </cell>
          <cell r="G40" t="str">
            <v>FFN_99</v>
          </cell>
          <cell r="H40" t="str">
            <v>FFN</v>
          </cell>
          <cell r="I40">
            <v>99</v>
          </cell>
          <cell r="J40" t="str">
            <v>Feature Function(s)</v>
          </cell>
          <cell r="K40" t="str">
            <v>Manufacturing</v>
          </cell>
          <cell r="L40" t="str">
            <v>FTP_1</v>
          </cell>
          <cell r="M40" t="str">
            <v>FTP</v>
          </cell>
          <cell r="N40">
            <v>1</v>
          </cell>
          <cell r="O40" t="str">
            <v>Fabrication Facility Type</v>
          </cell>
          <cell r="P40" t="str">
            <v>Light</v>
          </cell>
          <cell r="Q40" t="str">
            <v>_</v>
          </cell>
        </row>
        <row r="41">
          <cell r="A41">
            <v>267</v>
          </cell>
          <cell r="B41" t="str">
            <v>161</v>
          </cell>
          <cell r="C41" t="str">
            <v>Industrial Plant</v>
          </cell>
          <cell r="D41" t="str">
            <v>Building with Flat Roof, Light Fabrication Industry</v>
          </cell>
          <cell r="E41" t="str">
            <v>AL013</v>
          </cell>
          <cell r="F41" t="str">
            <v>Building</v>
          </cell>
          <cell r="G41" t="str">
            <v>FFN_99</v>
          </cell>
          <cell r="H41" t="str">
            <v>FFN</v>
          </cell>
          <cell r="I41">
            <v>99</v>
          </cell>
          <cell r="J41" t="str">
            <v>Feature Function(s)</v>
          </cell>
          <cell r="K41" t="str">
            <v>Manufacturing</v>
          </cell>
          <cell r="L41" t="str">
            <v>FTP_1</v>
          </cell>
          <cell r="M41" t="str">
            <v>FTP</v>
          </cell>
          <cell r="N41">
            <v>1</v>
          </cell>
          <cell r="O41" t="str">
            <v>Fabrication Facility Type</v>
          </cell>
          <cell r="P41" t="str">
            <v>Light</v>
          </cell>
          <cell r="Q41" t="str">
            <v>SSR_41</v>
          </cell>
          <cell r="R41" t="str">
            <v>SSR</v>
          </cell>
          <cell r="S41">
            <v>41</v>
          </cell>
          <cell r="T41" t="str">
            <v>Roof Shape</v>
          </cell>
          <cell r="U41" t="str">
            <v>Flat</v>
          </cell>
        </row>
        <row r="42">
          <cell r="A42">
            <v>42</v>
          </cell>
          <cell r="B42" t="str">
            <v>162</v>
          </cell>
          <cell r="C42" t="str">
            <v>Industrial Plant</v>
          </cell>
          <cell r="D42" t="str">
            <v>Building with Flat Roof and Monitor, Light Fabrication Industry (same as type 161 with monitor)</v>
          </cell>
          <cell r="E42" t="str">
            <v>AL013</v>
          </cell>
          <cell r="F42" t="str">
            <v>Building</v>
          </cell>
          <cell r="G42" t="str">
            <v>FFN_99</v>
          </cell>
          <cell r="H42" t="str">
            <v>FFN</v>
          </cell>
          <cell r="I42">
            <v>99</v>
          </cell>
          <cell r="J42" t="str">
            <v>Feature Function(s)</v>
          </cell>
          <cell r="K42" t="str">
            <v>Manufacturing</v>
          </cell>
          <cell r="L42" t="str">
            <v>FTP_1</v>
          </cell>
          <cell r="M42" t="str">
            <v>FTP</v>
          </cell>
          <cell r="N42">
            <v>1</v>
          </cell>
          <cell r="O42" t="str">
            <v>Fabrication Facility Type</v>
          </cell>
          <cell r="P42" t="str">
            <v>Light</v>
          </cell>
          <cell r="Q42" t="str">
            <v>SSR_55</v>
          </cell>
          <cell r="R42" t="str">
            <v>SSR</v>
          </cell>
          <cell r="S42">
            <v>55</v>
          </cell>
          <cell r="T42" t="str">
            <v>Roof Shape</v>
          </cell>
          <cell r="U42" t="str">
            <v>Flat with Clerestory</v>
          </cell>
        </row>
        <row r="43">
          <cell r="A43">
            <v>170</v>
          </cell>
          <cell r="B43" t="str">
            <v>163</v>
          </cell>
          <cell r="C43" t="str">
            <v>Industrial Plant</v>
          </cell>
          <cell r="D43" t="str">
            <v>Building with Gable Roof (pitched), Light Fabrication Industry</v>
          </cell>
          <cell r="E43" t="str">
            <v>AL013</v>
          </cell>
          <cell r="F43" t="str">
            <v>Building</v>
          </cell>
          <cell r="G43" t="str">
            <v>FFN_99</v>
          </cell>
          <cell r="H43" t="str">
            <v>FFN</v>
          </cell>
          <cell r="I43">
            <v>99</v>
          </cell>
          <cell r="J43" t="str">
            <v>Feature Function(s)</v>
          </cell>
          <cell r="K43" t="str">
            <v>Manufacturing</v>
          </cell>
          <cell r="L43" t="str">
            <v>FTP_1</v>
          </cell>
          <cell r="M43" t="str">
            <v>FTP</v>
          </cell>
          <cell r="N43">
            <v>1</v>
          </cell>
          <cell r="O43" t="str">
            <v>Fabrication Facility Type</v>
          </cell>
          <cell r="P43" t="str">
            <v>Light</v>
          </cell>
          <cell r="Q43" t="str">
            <v>SSR_42</v>
          </cell>
          <cell r="R43" t="str">
            <v>SSR</v>
          </cell>
          <cell r="S43">
            <v>42</v>
          </cell>
          <cell r="T43" t="str">
            <v>Roof Shape</v>
          </cell>
          <cell r="U43" t="str">
            <v>Pitched</v>
          </cell>
        </row>
        <row r="44">
          <cell r="A44">
            <v>22</v>
          </cell>
          <cell r="B44" t="str">
            <v>164</v>
          </cell>
          <cell r="C44" t="str">
            <v>Industrial Plant</v>
          </cell>
          <cell r="D44" t="str">
            <v>Building with Gable Roof (pitched) and Monitor, Light Fabrication Industry (same as type 1631 with monitor)</v>
          </cell>
          <cell r="E44" t="str">
            <v>AL013</v>
          </cell>
          <cell r="F44" t="str">
            <v>Building</v>
          </cell>
          <cell r="G44" t="str">
            <v>FFN_99</v>
          </cell>
          <cell r="H44" t="str">
            <v>FFN</v>
          </cell>
          <cell r="I44">
            <v>99</v>
          </cell>
          <cell r="J44" t="str">
            <v>Feature Function(s)</v>
          </cell>
          <cell r="K44" t="str">
            <v>Manufacturing</v>
          </cell>
          <cell r="L44" t="str">
            <v>FTP_1</v>
          </cell>
          <cell r="M44" t="str">
            <v>FTP</v>
          </cell>
          <cell r="N44">
            <v>1</v>
          </cell>
          <cell r="O44" t="str">
            <v>Fabrication Facility Type</v>
          </cell>
          <cell r="P44" t="str">
            <v>Light</v>
          </cell>
          <cell r="Q44" t="str">
            <v>SSR_64</v>
          </cell>
          <cell r="R44" t="str">
            <v>SSR</v>
          </cell>
          <cell r="S44">
            <v>64</v>
          </cell>
          <cell r="T44" t="str">
            <v>Roof Shape</v>
          </cell>
          <cell r="U44" t="str">
            <v>Pitched with Clerestory</v>
          </cell>
        </row>
        <row r="45">
          <cell r="A45">
            <v>30</v>
          </cell>
          <cell r="B45" t="str">
            <v>165</v>
          </cell>
          <cell r="C45" t="str">
            <v>Industrial Plant</v>
          </cell>
          <cell r="D45" t="str">
            <v>Building with Sawtooth Roof, Light Fabrication Industry</v>
          </cell>
          <cell r="E45" t="str">
            <v>AL013</v>
          </cell>
          <cell r="F45" t="str">
            <v>Building</v>
          </cell>
          <cell r="G45" t="str">
            <v>FFN_99</v>
          </cell>
          <cell r="H45" t="str">
            <v>FFN</v>
          </cell>
          <cell r="I45">
            <v>99</v>
          </cell>
          <cell r="J45" t="str">
            <v>Feature Function(s)</v>
          </cell>
          <cell r="K45" t="str">
            <v>Manufacturing</v>
          </cell>
          <cell r="L45" t="str">
            <v>FTP_1</v>
          </cell>
          <cell r="M45" t="str">
            <v>FTP</v>
          </cell>
          <cell r="N45">
            <v>1</v>
          </cell>
          <cell r="O45" t="str">
            <v>Fabrication Facility Type</v>
          </cell>
          <cell r="P45" t="str">
            <v>Light</v>
          </cell>
          <cell r="Q45" t="str">
            <v>SSR_47</v>
          </cell>
          <cell r="R45" t="str">
            <v>SSR</v>
          </cell>
          <cell r="S45">
            <v>47</v>
          </cell>
          <cell r="T45" t="str">
            <v>Roof Shape</v>
          </cell>
          <cell r="U45" t="str">
            <v>Sawtoothed</v>
          </cell>
        </row>
        <row r="46">
          <cell r="A46">
            <v>20</v>
          </cell>
          <cell r="B46" t="str">
            <v>166</v>
          </cell>
          <cell r="C46" t="str">
            <v>Industrial Plant</v>
          </cell>
          <cell r="D46" t="str">
            <v>Building with Curved Roof, Light Fabrication Industry</v>
          </cell>
          <cell r="E46" t="str">
            <v>AL013</v>
          </cell>
          <cell r="F46" t="str">
            <v>Building</v>
          </cell>
          <cell r="G46" t="str">
            <v>FFN_99</v>
          </cell>
          <cell r="H46" t="str">
            <v>FFN</v>
          </cell>
          <cell r="I46">
            <v>99</v>
          </cell>
          <cell r="J46" t="str">
            <v>Feature Function(s)</v>
          </cell>
          <cell r="K46" t="str">
            <v>Manufacturing</v>
          </cell>
          <cell r="L46" t="str">
            <v>FTP_1</v>
          </cell>
          <cell r="M46" t="str">
            <v>FTP</v>
          </cell>
          <cell r="N46">
            <v>1</v>
          </cell>
          <cell r="O46" t="str">
            <v>Fabrication Facility Type</v>
          </cell>
          <cell r="P46" t="str">
            <v>Light</v>
          </cell>
          <cell r="Q46" t="str">
            <v>SSR_38</v>
          </cell>
          <cell r="R46" t="str">
            <v>SSR</v>
          </cell>
          <cell r="S46">
            <v>38</v>
          </cell>
          <cell r="T46" t="str">
            <v>Roof Shape</v>
          </cell>
          <cell r="U46" t="str">
            <v>Semi-cylindrical</v>
          </cell>
          <cell r="V46" t="str">
            <v>[PVA]: "Most likely a half-cylinder -- quonset-like -- but there might be unimportant variation; the important information is the heavy/light distinction."</v>
          </cell>
        </row>
        <row r="47">
          <cell r="A47">
            <v>199</v>
          </cell>
          <cell r="B47" t="str">
            <v>170</v>
          </cell>
          <cell r="C47" t="str">
            <v>Waste Pile</v>
          </cell>
          <cell r="D47" t="str">
            <v>Disposal, General Dump</v>
          </cell>
          <cell r="E47" t="str">
            <v>AB000</v>
          </cell>
          <cell r="F47" t="str">
            <v>Disposal Site</v>
          </cell>
          <cell r="G47" t="str">
            <v>PBY_8</v>
          </cell>
          <cell r="H47" t="str">
            <v>PBY</v>
          </cell>
          <cell r="I47">
            <v>8</v>
          </cell>
          <cell r="J47" t="str">
            <v>By-product</v>
          </cell>
          <cell r="K47" t="str">
            <v>Refuse</v>
          </cell>
          <cell r="L47" t="str">
            <v>_</v>
          </cell>
          <cell r="Q47" t="str">
            <v>_</v>
          </cell>
        </row>
        <row r="48">
          <cell r="A48">
            <v>56</v>
          </cell>
          <cell r="B48" t="str">
            <v>172</v>
          </cell>
          <cell r="C48" t="str">
            <v>Slag Pile</v>
          </cell>
          <cell r="D48" t="str">
            <v>Metal Ore Slag Dump</v>
          </cell>
          <cell r="E48" t="str">
            <v>AB000</v>
          </cell>
          <cell r="F48" t="str">
            <v>Disposal Site</v>
          </cell>
          <cell r="G48" t="str">
            <v>PBY_15</v>
          </cell>
          <cell r="H48" t="str">
            <v>PBY</v>
          </cell>
          <cell r="I48">
            <v>15</v>
          </cell>
          <cell r="J48" t="str">
            <v>By-product</v>
          </cell>
          <cell r="K48" t="str">
            <v>Slag</v>
          </cell>
          <cell r="L48" t="str">
            <v>_</v>
          </cell>
          <cell r="Q48" t="str">
            <v>_</v>
          </cell>
        </row>
        <row r="49">
          <cell r="A49">
            <v>400</v>
          </cell>
          <cell r="B49" t="str">
            <v>173</v>
          </cell>
          <cell r="C49" t="str">
            <v>Waste Pile</v>
          </cell>
          <cell r="D49" t="str">
            <v>Tailing/Waste Pile</v>
          </cell>
          <cell r="E49" t="str">
            <v>AB000</v>
          </cell>
          <cell r="F49" t="str">
            <v>Disposal Site</v>
          </cell>
          <cell r="G49" t="str">
            <v>PBY_17</v>
          </cell>
          <cell r="H49" t="str">
            <v>PBY</v>
          </cell>
          <cell r="I49">
            <v>17</v>
          </cell>
          <cell r="J49" t="str">
            <v>By-product</v>
          </cell>
          <cell r="K49" t="str">
            <v>Spoil</v>
          </cell>
          <cell r="L49" t="str">
            <v>_</v>
          </cell>
          <cell r="Q49" t="str">
            <v>_</v>
          </cell>
        </row>
        <row r="50">
          <cell r="A50">
            <v>1020</v>
          </cell>
          <cell r="B50" t="str">
            <v>180</v>
          </cell>
          <cell r="C50" t="str">
            <v>Industrial Structure</v>
          </cell>
          <cell r="D50" t="str">
            <v>Industrial Structure, General</v>
          </cell>
          <cell r="E50" t="str">
            <v>AL014</v>
          </cell>
          <cell r="F50" t="str">
            <v>Non-building Structure</v>
          </cell>
          <cell r="G50" t="str">
            <v>FFN_99</v>
          </cell>
          <cell r="H50" t="str">
            <v>FFN</v>
          </cell>
          <cell r="I50">
            <v>99</v>
          </cell>
          <cell r="J50" t="str">
            <v>Feature Function(s)</v>
          </cell>
          <cell r="K50" t="str">
            <v>Manufacturing</v>
          </cell>
          <cell r="L50" t="str">
            <v>_</v>
          </cell>
          <cell r="Q50" t="str">
            <v>_</v>
          </cell>
          <cell r="V50" t="str">
            <v>[PVA]: "Wording of structure vs. plant/building may be an artifact of sources and may be dropped, if necessary, thus merging 180/181."</v>
          </cell>
        </row>
        <row r="51">
          <cell r="A51">
            <v>1090</v>
          </cell>
          <cell r="B51" t="str">
            <v>181</v>
          </cell>
          <cell r="C51" t="str">
            <v>Industrial Plant</v>
          </cell>
          <cell r="D51" t="str">
            <v>Building, General Industrial</v>
          </cell>
          <cell r="E51" t="str">
            <v>AL013</v>
          </cell>
          <cell r="F51" t="str">
            <v>Building</v>
          </cell>
          <cell r="G51" t="str">
            <v>FFN_99</v>
          </cell>
          <cell r="H51" t="str">
            <v>FFN</v>
          </cell>
          <cell r="I51">
            <v>99</v>
          </cell>
          <cell r="J51" t="str">
            <v>Feature Function(s)</v>
          </cell>
          <cell r="K51" t="str">
            <v>Manufacturing</v>
          </cell>
          <cell r="L51" t="str">
            <v>_</v>
          </cell>
          <cell r="Q51" t="str">
            <v>_</v>
          </cell>
        </row>
        <row r="52">
          <cell r="A52">
            <v>55232</v>
          </cell>
          <cell r="B52" t="str">
            <v>182</v>
          </cell>
          <cell r="C52" t="str">
            <v>Smokestack</v>
          </cell>
          <cell r="D52" t="str">
            <v>Smokestack, General</v>
          </cell>
          <cell r="E52" t="str">
            <v>AF010</v>
          </cell>
          <cell r="F52" t="str">
            <v>Smokestack</v>
          </cell>
          <cell r="G52" t="str">
            <v>_</v>
          </cell>
          <cell r="L52" t="str">
            <v>_</v>
          </cell>
          <cell r="Q52" t="str">
            <v>_</v>
          </cell>
        </row>
        <row r="53">
          <cell r="A53">
            <v>246</v>
          </cell>
          <cell r="B53" t="str">
            <v>183</v>
          </cell>
          <cell r="C53" t="str">
            <v>Industrial Structure</v>
          </cell>
          <cell r="D53" t="str">
            <v>Conveyor, Industrial</v>
          </cell>
          <cell r="E53" t="str">
            <v>AF020</v>
          </cell>
          <cell r="F53" t="str">
            <v>Conveyor</v>
          </cell>
          <cell r="G53" t="str">
            <v>_</v>
          </cell>
          <cell r="L53" t="str">
            <v>_</v>
          </cell>
          <cell r="Q53" t="str">
            <v>_</v>
          </cell>
        </row>
        <row r="54">
          <cell r="A54">
            <v>544</v>
          </cell>
          <cell r="B54" t="str">
            <v>185</v>
          </cell>
          <cell r="C54" t="str">
            <v>Crane</v>
          </cell>
          <cell r="D54" t="str">
            <v>Bridge Crane, Industrial</v>
          </cell>
          <cell r="E54" t="str">
            <v>AF040</v>
          </cell>
          <cell r="F54" t="str">
            <v>Crane</v>
          </cell>
          <cell r="G54" t="str">
            <v>CRA_2</v>
          </cell>
          <cell r="H54" t="str">
            <v>CRA</v>
          </cell>
          <cell r="I54">
            <v>2</v>
          </cell>
          <cell r="J54" t="str">
            <v>Crane Type</v>
          </cell>
          <cell r="K54" t="str">
            <v>Bridge Crane</v>
          </cell>
          <cell r="L54" t="str">
            <v>_</v>
          </cell>
          <cell r="Q54" t="str">
            <v>_</v>
          </cell>
        </row>
        <row r="55">
          <cell r="A55">
            <v>3681</v>
          </cell>
          <cell r="B55" t="str">
            <v>186</v>
          </cell>
          <cell r="C55" t="str">
            <v>Crane</v>
          </cell>
          <cell r="D55" t="str">
            <v>Rotating Crane, Industrial</v>
          </cell>
          <cell r="E55" t="str">
            <v>AF040</v>
          </cell>
          <cell r="F55" t="str">
            <v>Crane</v>
          </cell>
          <cell r="G55" t="str">
            <v>CRA_3</v>
          </cell>
          <cell r="H55" t="str">
            <v>CRA</v>
          </cell>
          <cell r="I55">
            <v>3</v>
          </cell>
          <cell r="J55" t="str">
            <v>Crane Type</v>
          </cell>
          <cell r="K55" t="str">
            <v>Rotating Crane</v>
          </cell>
          <cell r="L55" t="str">
            <v>_</v>
          </cell>
          <cell r="Q55" t="str">
            <v>_</v>
          </cell>
        </row>
        <row r="56">
          <cell r="A56">
            <v>1393</v>
          </cell>
          <cell r="B56" t="str">
            <v>187</v>
          </cell>
          <cell r="C56" t="str">
            <v>Crane</v>
          </cell>
          <cell r="D56" t="str">
            <v>Rotating Crane on Tower, Industrial (same as type 186 on a tower)</v>
          </cell>
          <cell r="E56" t="str">
            <v>AF040</v>
          </cell>
          <cell r="F56" t="str">
            <v>Crane</v>
          </cell>
          <cell r="G56" t="str">
            <v>CRA_7</v>
          </cell>
          <cell r="H56" t="str">
            <v>CRA</v>
          </cell>
          <cell r="I56">
            <v>7</v>
          </cell>
          <cell r="J56" t="str">
            <v>Crane Type</v>
          </cell>
          <cell r="K56" t="str">
            <v>Tower Crane</v>
          </cell>
          <cell r="L56" t="str">
            <v>_</v>
          </cell>
          <cell r="Q56" t="str">
            <v>_</v>
          </cell>
        </row>
        <row r="57">
          <cell r="A57">
            <v>1657</v>
          </cell>
          <cell r="B57" t="str">
            <v>188</v>
          </cell>
          <cell r="C57" t="str">
            <v>Cooling Tower</v>
          </cell>
          <cell r="D57" t="str">
            <v>Cooling Tower, Industrial</v>
          </cell>
          <cell r="E57" t="str">
            <v>AF030</v>
          </cell>
          <cell r="F57" t="str">
            <v>Cooling Tower</v>
          </cell>
          <cell r="G57" t="str">
            <v>_</v>
          </cell>
          <cell r="L57" t="str">
            <v>_</v>
          </cell>
          <cell r="Q57" t="str">
            <v>_</v>
          </cell>
        </row>
        <row r="58">
          <cell r="A58">
            <v>278</v>
          </cell>
          <cell r="B58" t="str">
            <v>189</v>
          </cell>
          <cell r="C58" t="str">
            <v>Industrial Structure</v>
          </cell>
          <cell r="D58" t="str">
            <v>Hopper, Industrial</v>
          </cell>
          <cell r="E58" t="str">
            <v>AF080</v>
          </cell>
          <cell r="F58" t="str">
            <v>Hopper</v>
          </cell>
          <cell r="G58" t="str">
            <v>_</v>
          </cell>
          <cell r="L58" t="str">
            <v>_</v>
          </cell>
          <cell r="Q58" t="str">
            <v>_</v>
          </cell>
        </row>
        <row r="59">
          <cell r="A59">
            <v>211</v>
          </cell>
          <cell r="B59" t="str">
            <v>190</v>
          </cell>
          <cell r="C59" t="str">
            <v>Industrial Structure</v>
          </cell>
          <cell r="D59" t="str">
            <v>Dragline/Powershovel Boom, Industrial</v>
          </cell>
          <cell r="E59" t="str">
            <v>AF050</v>
          </cell>
          <cell r="F59" t="str">
            <v>Excavating Machine</v>
          </cell>
          <cell r="G59" t="str">
            <v>_</v>
          </cell>
          <cell r="L59" t="str">
            <v>_</v>
          </cell>
          <cell r="Q59" t="str">
            <v>_</v>
          </cell>
        </row>
        <row r="60">
          <cell r="A60">
            <v>23</v>
          </cell>
          <cell r="B60" t="str">
            <v>211</v>
          </cell>
          <cell r="C60" t="str">
            <v>Building</v>
          </cell>
          <cell r="D60" t="str">
            <v>Railroad Terminal Building</v>
          </cell>
          <cell r="E60" t="str">
            <v>AL013</v>
          </cell>
          <cell r="F60" t="str">
            <v>Building</v>
          </cell>
          <cell r="G60" t="str">
            <v>FFN_490</v>
          </cell>
          <cell r="H60" t="str">
            <v>FFN</v>
          </cell>
          <cell r="I60">
            <v>490</v>
          </cell>
          <cell r="J60" t="str">
            <v>Feature Function(s)</v>
          </cell>
          <cell r="K60" t="str">
            <v>Railway Transport</v>
          </cell>
          <cell r="L60" t="str">
            <v>FFN_481</v>
          </cell>
          <cell r="M60" t="str">
            <v>FFN</v>
          </cell>
          <cell r="N60">
            <v>481</v>
          </cell>
          <cell r="O60" t="str">
            <v>Feature Function(s)</v>
          </cell>
          <cell r="P60" t="str">
            <v>Terminal</v>
          </cell>
          <cell r="Q60" t="str">
            <v>_</v>
          </cell>
        </row>
        <row r="61">
          <cell r="A61">
            <v>14</v>
          </cell>
          <cell r="B61" t="str">
            <v>222</v>
          </cell>
          <cell r="C61" t="str">
            <v>Building</v>
          </cell>
          <cell r="D61" t="str">
            <v>Railroad Station</v>
          </cell>
          <cell r="E61" t="str">
            <v>AQ125</v>
          </cell>
          <cell r="F61" t="str">
            <v>Transportation Station</v>
          </cell>
          <cell r="G61" t="str">
            <v>TRS_12</v>
          </cell>
          <cell r="H61" t="str">
            <v>TRS</v>
          </cell>
          <cell r="I61">
            <v>12</v>
          </cell>
          <cell r="J61" t="str">
            <v>Transportation System Type</v>
          </cell>
          <cell r="K61" t="str">
            <v>Railway</v>
          </cell>
          <cell r="L61" t="str">
            <v>_</v>
          </cell>
          <cell r="Q61" t="str">
            <v>_</v>
          </cell>
        </row>
        <row r="62">
          <cell r="A62">
            <v>39</v>
          </cell>
          <cell r="B62" t="str">
            <v>223</v>
          </cell>
          <cell r="C62" t="str">
            <v>Tower</v>
          </cell>
          <cell r="D62" t="str">
            <v>Railroad Control Tower</v>
          </cell>
          <cell r="E62" t="str">
            <v>AQ060</v>
          </cell>
          <cell r="F62" t="str">
            <v>Control Tower</v>
          </cell>
          <cell r="G62" t="str">
            <v>TRS_12</v>
          </cell>
          <cell r="H62" t="str">
            <v>TRS</v>
          </cell>
          <cell r="I62">
            <v>12</v>
          </cell>
          <cell r="J62" t="str">
            <v>Transportation System Type</v>
          </cell>
          <cell r="K62" t="str">
            <v>Railway</v>
          </cell>
          <cell r="L62" t="str">
            <v>_</v>
          </cell>
          <cell r="Q62" t="str">
            <v>_</v>
          </cell>
        </row>
        <row r="63">
          <cell r="A63">
            <v>5</v>
          </cell>
          <cell r="B63" t="str">
            <v>224</v>
          </cell>
          <cell r="C63" t="str">
            <v>Building</v>
          </cell>
          <cell r="D63" t="str">
            <v>Railroad Roundhouse</v>
          </cell>
          <cell r="E63" t="str">
            <v>AN076</v>
          </cell>
          <cell r="F63" t="str">
            <v xml:space="preserve">Roundhouse </v>
          </cell>
          <cell r="G63" t="str">
            <v>_</v>
          </cell>
          <cell r="L63" t="str">
            <v>_</v>
          </cell>
          <cell r="Q63" t="str">
            <v>_</v>
          </cell>
        </row>
        <row r="64">
          <cell r="A64">
            <v>840</v>
          </cell>
          <cell r="B64" t="str">
            <v>260</v>
          </cell>
          <cell r="C64" t="str">
            <v>Bridge</v>
          </cell>
          <cell r="D64" t="str">
            <v>Bridge, General</v>
          </cell>
          <cell r="E64" t="str">
            <v>AQ040</v>
          </cell>
          <cell r="F64" t="str">
            <v>Bridge</v>
          </cell>
          <cell r="G64" t="str">
            <v>_</v>
          </cell>
          <cell r="L64" t="str">
            <v>_</v>
          </cell>
          <cell r="Q64" t="str">
            <v>_</v>
          </cell>
        </row>
        <row r="65">
          <cell r="A65">
            <v>114</v>
          </cell>
          <cell r="B65" t="str">
            <v>261</v>
          </cell>
          <cell r="C65" t="str">
            <v>Bridge</v>
          </cell>
          <cell r="D65" t="str">
            <v>Suspension Bridge</v>
          </cell>
          <cell r="E65" t="str">
            <v>AQ040</v>
          </cell>
          <cell r="F65" t="str">
            <v>Bridge</v>
          </cell>
          <cell r="G65" t="str">
            <v>BSC_9</v>
          </cell>
          <cell r="H65" t="str">
            <v>BSC</v>
          </cell>
          <cell r="I65">
            <v>9</v>
          </cell>
          <cell r="J65" t="str">
            <v>Bridge Structure Type</v>
          </cell>
          <cell r="K65" t="str">
            <v>Suspension</v>
          </cell>
          <cell r="L65" t="str">
            <v>_</v>
          </cell>
          <cell r="Q65" t="str">
            <v>_</v>
          </cell>
        </row>
        <row r="66">
          <cell r="A66">
            <v>17</v>
          </cell>
          <cell r="B66" t="str">
            <v>262</v>
          </cell>
          <cell r="C66" t="str">
            <v>Bridge</v>
          </cell>
          <cell r="D66" t="str">
            <v>Cantilever Bridge</v>
          </cell>
          <cell r="E66" t="str">
            <v>AQ040</v>
          </cell>
          <cell r="F66" t="str">
            <v>Bridge</v>
          </cell>
          <cell r="G66" t="str">
            <v>BSC_2</v>
          </cell>
          <cell r="H66" t="str">
            <v>BSC</v>
          </cell>
          <cell r="I66">
            <v>2</v>
          </cell>
          <cell r="J66" t="str">
            <v>Bridge Structure Type</v>
          </cell>
          <cell r="K66" t="str">
            <v>Cantilever</v>
          </cell>
          <cell r="L66" t="str">
            <v>_</v>
          </cell>
          <cell r="Q66" t="str">
            <v>_</v>
          </cell>
        </row>
        <row r="67">
          <cell r="A67">
            <v>166</v>
          </cell>
          <cell r="B67" t="str">
            <v>263</v>
          </cell>
          <cell r="C67" t="str">
            <v>Bridge</v>
          </cell>
          <cell r="D67" t="str">
            <v>Arch Bridge</v>
          </cell>
          <cell r="E67" t="str">
            <v>AQ040</v>
          </cell>
          <cell r="F67" t="str">
            <v>Bridge</v>
          </cell>
          <cell r="G67" t="str">
            <v>BSC_1</v>
          </cell>
          <cell r="H67" t="str">
            <v>BSC</v>
          </cell>
          <cell r="I67">
            <v>1</v>
          </cell>
          <cell r="J67" t="str">
            <v>Bridge Structure Type</v>
          </cell>
          <cell r="K67" t="str">
            <v>Open Spandrel Arch</v>
          </cell>
          <cell r="L67" t="str">
            <v>_</v>
          </cell>
          <cell r="Q67" t="str">
            <v>_</v>
          </cell>
        </row>
        <row r="68">
          <cell r="A68">
            <v>47</v>
          </cell>
          <cell r="B68" t="str">
            <v>264</v>
          </cell>
          <cell r="C68" t="str">
            <v>Bridge</v>
          </cell>
          <cell r="D68" t="str">
            <v>Truss Bridge</v>
          </cell>
          <cell r="E68" t="str">
            <v>AQ040</v>
          </cell>
          <cell r="F68" t="str">
            <v>Bridge</v>
          </cell>
          <cell r="G68" t="str">
            <v>BSC_8</v>
          </cell>
          <cell r="H68" t="str">
            <v>BSC</v>
          </cell>
          <cell r="I68">
            <v>8</v>
          </cell>
          <cell r="J68" t="str">
            <v>Bridge Structure Type</v>
          </cell>
          <cell r="K68" t="str">
            <v>Truss</v>
          </cell>
          <cell r="L68" t="str">
            <v>_</v>
          </cell>
          <cell r="Q68" t="str">
            <v>_</v>
          </cell>
        </row>
        <row r="69">
          <cell r="A69">
            <v>21</v>
          </cell>
          <cell r="B69" t="str">
            <v>265</v>
          </cell>
          <cell r="C69" t="str">
            <v>Bridge</v>
          </cell>
          <cell r="D69" t="str">
            <v>Moveable-Span Bridge</v>
          </cell>
          <cell r="E69" t="str">
            <v>AQ040</v>
          </cell>
          <cell r="F69" t="str">
            <v>Bridge</v>
          </cell>
          <cell r="G69" t="str">
            <v>BOT_16</v>
          </cell>
          <cell r="H69" t="str">
            <v>BOT</v>
          </cell>
          <cell r="I69">
            <v>16</v>
          </cell>
          <cell r="J69" t="str">
            <v>Bridge Opening Type</v>
          </cell>
          <cell r="K69" t="str">
            <v>Opening</v>
          </cell>
          <cell r="L69" t="str">
            <v>_</v>
          </cell>
          <cell r="Q69" t="str">
            <v>_</v>
          </cell>
        </row>
        <row r="70">
          <cell r="A70">
            <v>296</v>
          </cell>
          <cell r="B70" t="str">
            <v>266</v>
          </cell>
          <cell r="C70" t="str">
            <v>Tower</v>
          </cell>
          <cell r="D70" t="str">
            <v>Bridge Tower (Note:266 was changed to 277 in Data.Collect)</v>
          </cell>
          <cell r="E70" t="str">
            <v>AQ055</v>
          </cell>
          <cell r="F70" t="str">
            <v>Bridge Tower</v>
          </cell>
          <cell r="G70" t="str">
            <v>_</v>
          </cell>
          <cell r="L70" t="str">
            <v>_</v>
          </cell>
          <cell r="Q70" t="str">
            <v>_</v>
          </cell>
        </row>
        <row r="71">
          <cell r="A71">
            <v>2020</v>
          </cell>
          <cell r="B71" t="str">
            <v>267</v>
          </cell>
          <cell r="C71" t="str">
            <v>Bridge</v>
          </cell>
          <cell r="D71" t="str">
            <v>Deck Bridge</v>
          </cell>
          <cell r="E71" t="str">
            <v>AQ040</v>
          </cell>
          <cell r="F71" t="str">
            <v>Bridge</v>
          </cell>
          <cell r="G71" t="str">
            <v>BSC_3</v>
          </cell>
          <cell r="H71" t="str">
            <v>BSC</v>
          </cell>
          <cell r="I71">
            <v>3</v>
          </cell>
          <cell r="J71" t="str">
            <v>Bridge Structure Type</v>
          </cell>
          <cell r="K71" t="str">
            <v>Deck</v>
          </cell>
          <cell r="L71" t="str">
            <v>_</v>
          </cell>
          <cell r="Q71" t="str">
            <v>_</v>
          </cell>
        </row>
        <row r="72">
          <cell r="A72">
            <v>8</v>
          </cell>
          <cell r="B72" t="str">
            <v>270</v>
          </cell>
          <cell r="C72" t="str">
            <v>Bridge (Superstr. General)</v>
          </cell>
          <cell r="D72" t="str">
            <v>Superstructure - General</v>
          </cell>
          <cell r="E72" t="str">
            <v>AQ050</v>
          </cell>
          <cell r="F72" t="str">
            <v>Bridge Superstructure</v>
          </cell>
          <cell r="G72" t="str">
            <v>_</v>
          </cell>
          <cell r="L72" t="str">
            <v>_</v>
          </cell>
          <cell r="Q72" t="str">
            <v>_</v>
          </cell>
        </row>
        <row r="73">
          <cell r="A73">
            <v>2</v>
          </cell>
          <cell r="B73" t="str">
            <v>271</v>
          </cell>
          <cell r="C73" t="str">
            <v>Bridge (Superst.Suspension)</v>
          </cell>
          <cell r="D73" t="str">
            <v>Superstructure - Suspension</v>
          </cell>
          <cell r="E73" t="str">
            <v>AQ050</v>
          </cell>
          <cell r="F73" t="str">
            <v>Bridge Superstructure</v>
          </cell>
          <cell r="G73" t="str">
            <v>BSC_9</v>
          </cell>
          <cell r="H73" t="str">
            <v>BSC</v>
          </cell>
          <cell r="I73">
            <v>9</v>
          </cell>
          <cell r="J73" t="str">
            <v>Bridge Structure Type</v>
          </cell>
          <cell r="K73" t="str">
            <v>Suspension</v>
          </cell>
          <cell r="L73" t="str">
            <v>_</v>
          </cell>
          <cell r="Q73" t="str">
            <v>_</v>
          </cell>
        </row>
        <row r="74">
          <cell r="A74">
            <v>9</v>
          </cell>
          <cell r="B74" t="str">
            <v>272</v>
          </cell>
          <cell r="C74" t="str">
            <v>Bridge (Superstr.Twr Suspen)</v>
          </cell>
          <cell r="D74" t="str">
            <v>Superstructure - Tower Suspension</v>
          </cell>
          <cell r="E74" t="str">
            <v>AQ050</v>
          </cell>
          <cell r="F74" t="str">
            <v>Bridge Superstructure</v>
          </cell>
          <cell r="G74" t="str">
            <v>BSC_7</v>
          </cell>
          <cell r="H74" t="str">
            <v>BSC</v>
          </cell>
          <cell r="I74">
            <v>7</v>
          </cell>
          <cell r="J74" t="str">
            <v>Bridge Structure Type</v>
          </cell>
          <cell r="K74" t="str">
            <v>Tower Suspension</v>
          </cell>
          <cell r="L74" t="str">
            <v>_</v>
          </cell>
          <cell r="Q74" t="str">
            <v>_</v>
          </cell>
        </row>
        <row r="75">
          <cell r="A75">
            <v>0</v>
          </cell>
          <cell r="B75" t="str">
            <v>273</v>
          </cell>
          <cell r="C75" t="str">
            <v>Bridge (Superstr.Cantilever)</v>
          </cell>
          <cell r="D75" t="str">
            <v>Superstructure - Cantilever</v>
          </cell>
          <cell r="E75" t="str">
            <v>AQ050</v>
          </cell>
          <cell r="F75" t="str">
            <v>Bridge Superstructure</v>
          </cell>
          <cell r="G75" t="str">
            <v>BSC_2</v>
          </cell>
          <cell r="H75" t="str">
            <v>BSC</v>
          </cell>
          <cell r="I75">
            <v>2</v>
          </cell>
          <cell r="J75" t="str">
            <v>Bridge Structure Type</v>
          </cell>
          <cell r="K75" t="str">
            <v>Cantilever</v>
          </cell>
          <cell r="L75" t="str">
            <v>_</v>
          </cell>
          <cell r="Q75" t="str">
            <v>_</v>
          </cell>
        </row>
        <row r="76">
          <cell r="A76">
            <v>0</v>
          </cell>
          <cell r="B76" t="str">
            <v>274</v>
          </cell>
          <cell r="C76" t="str">
            <v>Bridge (Superstr. Arch)</v>
          </cell>
          <cell r="D76" t="str">
            <v>Superstructure - Arch</v>
          </cell>
          <cell r="E76" t="str">
            <v>AQ050</v>
          </cell>
          <cell r="F76" t="str">
            <v>Bridge Superstructure</v>
          </cell>
          <cell r="G76" t="str">
            <v>BSC_31</v>
          </cell>
          <cell r="H76" t="str">
            <v>BSC</v>
          </cell>
          <cell r="I76">
            <v>31</v>
          </cell>
          <cell r="J76" t="str">
            <v>Bridge Structure Type</v>
          </cell>
          <cell r="K76" t="str">
            <v>Arch</v>
          </cell>
          <cell r="L76" t="str">
            <v>_</v>
          </cell>
          <cell r="Q76" t="str">
            <v>_</v>
          </cell>
        </row>
        <row r="77">
          <cell r="A77">
            <v>2</v>
          </cell>
          <cell r="B77" t="str">
            <v>275</v>
          </cell>
          <cell r="C77" t="str">
            <v>Bridge (Superstr. Truss)</v>
          </cell>
          <cell r="D77" t="str">
            <v>Superstructure - Truss</v>
          </cell>
          <cell r="E77" t="str">
            <v>AQ050</v>
          </cell>
          <cell r="F77" t="str">
            <v>Bridge Superstructure</v>
          </cell>
          <cell r="G77" t="str">
            <v>BSC_8</v>
          </cell>
          <cell r="H77" t="str">
            <v>BSC</v>
          </cell>
          <cell r="I77">
            <v>8</v>
          </cell>
          <cell r="J77" t="str">
            <v>Bridge Structure Type</v>
          </cell>
          <cell r="K77" t="str">
            <v>Truss</v>
          </cell>
          <cell r="L77" t="str">
            <v>_</v>
          </cell>
          <cell r="Q77" t="str">
            <v>_</v>
          </cell>
        </row>
        <row r="78">
          <cell r="A78">
            <v>0</v>
          </cell>
          <cell r="B78" t="str">
            <v>276</v>
          </cell>
          <cell r="C78" t="str">
            <v>Bridge (Superstr.Move Span)</v>
          </cell>
          <cell r="D78" t="str">
            <v>Superstructure - Moveable Span</v>
          </cell>
          <cell r="E78" t="str">
            <v>AQ040</v>
          </cell>
          <cell r="F78" t="str">
            <v>Bridge</v>
          </cell>
          <cell r="G78" t="str">
            <v>BOT_16</v>
          </cell>
          <cell r="H78" t="str">
            <v>BOT</v>
          </cell>
          <cell r="I78">
            <v>16</v>
          </cell>
          <cell r="J78" t="str">
            <v>Bridge Opening Type</v>
          </cell>
          <cell r="K78" t="str">
            <v>Opening</v>
          </cell>
          <cell r="L78" t="str">
            <v>_</v>
          </cell>
          <cell r="Q78" t="str">
            <v>_</v>
          </cell>
          <cell r="V78" t="str">
            <v>[NCGIS]: Merge with 265 (moveable-span bridge).</v>
          </cell>
        </row>
        <row r="79">
          <cell r="A79">
            <v>0</v>
          </cell>
          <cell r="B79" t="str">
            <v>277</v>
          </cell>
          <cell r="C79" t="str">
            <v>Tower</v>
          </cell>
          <cell r="D79" t="str">
            <v>Bridge Tower (Note:266 was changed to 277 in Data.Collect)</v>
          </cell>
          <cell r="E79" t="str">
            <v>AQ055</v>
          </cell>
          <cell r="F79" t="str">
            <v>Bridge Tower</v>
          </cell>
          <cell r="G79" t="str">
            <v>_</v>
          </cell>
          <cell r="L79" t="str">
            <v>_</v>
          </cell>
          <cell r="Q79" t="str">
            <v>_</v>
          </cell>
          <cell r="V79" t="str">
            <v>[NCGIS]: Merge with 266 (alternate code for same thing according to DVOF specification).</v>
          </cell>
        </row>
        <row r="80">
          <cell r="A80">
            <v>0</v>
          </cell>
          <cell r="B80" t="str">
            <v>280</v>
          </cell>
          <cell r="C80" t="str">
            <v>Conduit</v>
          </cell>
          <cell r="D80" t="str">
            <v>Conduit, General (Aqueduct, Overhead Pipeline)</v>
          </cell>
          <cell r="E80" t="str">
            <v>AQ113</v>
          </cell>
          <cell r="F80" t="str">
            <v>Pipeline</v>
          </cell>
          <cell r="G80" t="str">
            <v>LOC_45</v>
          </cell>
          <cell r="H80" t="str">
            <v>LOC</v>
          </cell>
          <cell r="I80">
            <v>45</v>
          </cell>
          <cell r="J80" t="str">
            <v>Vertical Relative Location</v>
          </cell>
          <cell r="K80" t="str">
            <v>Above Surface</v>
          </cell>
          <cell r="L80" t="str">
            <v>_</v>
          </cell>
          <cell r="Q80" t="str">
            <v>_</v>
          </cell>
          <cell r="V80" t="str">
            <v>[PVA]: "Agree with map to suspended pipeline since an aqueduct is captured separately (282)."</v>
          </cell>
        </row>
        <row r="81">
          <cell r="A81">
            <v>17</v>
          </cell>
          <cell r="B81" t="str">
            <v>281</v>
          </cell>
          <cell r="C81" t="str">
            <v>Conduit</v>
          </cell>
          <cell r="D81" t="str">
            <v>Pipeline (above ground)</v>
          </cell>
          <cell r="E81" t="str">
            <v>AQ113</v>
          </cell>
          <cell r="F81" t="str">
            <v>Pipeline</v>
          </cell>
          <cell r="G81" t="str">
            <v>LOC_44</v>
          </cell>
          <cell r="H81" t="str">
            <v>LOC</v>
          </cell>
          <cell r="I81">
            <v>44</v>
          </cell>
          <cell r="J81" t="str">
            <v>Vertical Relative Location</v>
          </cell>
          <cell r="K81" t="str">
            <v>On Surface</v>
          </cell>
          <cell r="L81" t="str">
            <v>_</v>
          </cell>
          <cell r="Q81" t="str">
            <v>_</v>
          </cell>
        </row>
        <row r="82">
          <cell r="A82">
            <v>559</v>
          </cell>
          <cell r="B82" t="str">
            <v>282</v>
          </cell>
          <cell r="C82" t="str">
            <v>Conduit</v>
          </cell>
          <cell r="D82" t="str">
            <v>Aqueduct</v>
          </cell>
          <cell r="E82" t="str">
            <v>BH010</v>
          </cell>
          <cell r="F82" t="str">
            <v>Aqueduct</v>
          </cell>
          <cell r="G82" t="str">
            <v>_</v>
          </cell>
          <cell r="L82" t="str">
            <v>_</v>
          </cell>
          <cell r="Q82" t="str">
            <v>_</v>
          </cell>
        </row>
        <row r="83">
          <cell r="A83">
            <v>158</v>
          </cell>
          <cell r="B83" t="str">
            <v>290</v>
          </cell>
          <cell r="C83" t="str">
            <v>Transportation</v>
          </cell>
          <cell r="D83" t="str">
            <v>Associated Structure, Transportation</v>
          </cell>
          <cell r="E83" t="str">
            <v>AL014</v>
          </cell>
          <cell r="F83" t="str">
            <v>Non-building Structure</v>
          </cell>
          <cell r="G83" t="str">
            <v>FFN_480</v>
          </cell>
          <cell r="H83" t="str">
            <v>FFN</v>
          </cell>
          <cell r="I83">
            <v>480</v>
          </cell>
          <cell r="J83" t="str">
            <v>Feature Function(s)</v>
          </cell>
          <cell r="K83" t="str">
            <v>Transport</v>
          </cell>
          <cell r="L83" t="str">
            <v>_</v>
          </cell>
          <cell r="Q83" t="str">
            <v>_</v>
          </cell>
        </row>
        <row r="84">
          <cell r="A84">
            <v>1431</v>
          </cell>
          <cell r="B84" t="str">
            <v>301</v>
          </cell>
          <cell r="C84" t="str">
            <v>Building</v>
          </cell>
          <cell r="D84" t="str">
            <v>Commercial Building, General</v>
          </cell>
          <cell r="E84" t="str">
            <v>AL013</v>
          </cell>
          <cell r="F84" t="str">
            <v>Building</v>
          </cell>
          <cell r="G84" t="str">
            <v>FFN_440</v>
          </cell>
          <cell r="H84" t="str">
            <v>FFN</v>
          </cell>
          <cell r="I84">
            <v>440</v>
          </cell>
          <cell r="J84" t="str">
            <v>Feature Function(s)</v>
          </cell>
          <cell r="K84" t="str">
            <v>Commerce</v>
          </cell>
          <cell r="L84" t="str">
            <v>_</v>
          </cell>
          <cell r="Q84" t="str">
            <v>_</v>
          </cell>
        </row>
        <row r="85">
          <cell r="A85">
            <v>5033</v>
          </cell>
          <cell r="B85" t="str">
            <v>302</v>
          </cell>
          <cell r="C85" t="str">
            <v>Building</v>
          </cell>
          <cell r="D85" t="str">
            <v>Commercial Building with Flat Roof (same as type 301 with flat roof)</v>
          </cell>
          <cell r="E85" t="str">
            <v>AL013</v>
          </cell>
          <cell r="F85" t="str">
            <v>Building</v>
          </cell>
          <cell r="G85" t="str">
            <v>FFN_440</v>
          </cell>
          <cell r="H85" t="str">
            <v>FFN</v>
          </cell>
          <cell r="I85">
            <v>440</v>
          </cell>
          <cell r="J85" t="str">
            <v>Feature Function(s)</v>
          </cell>
          <cell r="K85" t="str">
            <v>Commerce</v>
          </cell>
          <cell r="L85" t="str">
            <v>SSR_41</v>
          </cell>
          <cell r="M85" t="str">
            <v>SSR</v>
          </cell>
          <cell r="N85">
            <v>41</v>
          </cell>
          <cell r="O85" t="str">
            <v>Roof Shape</v>
          </cell>
          <cell r="P85" t="str">
            <v>Flat</v>
          </cell>
          <cell r="Q85" t="str">
            <v>_</v>
          </cell>
        </row>
        <row r="86">
          <cell r="A86">
            <v>120</v>
          </cell>
          <cell r="B86" t="str">
            <v>303</v>
          </cell>
          <cell r="C86" t="str">
            <v>Building</v>
          </cell>
          <cell r="D86" t="str">
            <v>Commercial Building, Circular with Flat Roof</v>
          </cell>
          <cell r="E86" t="str">
            <v>AL013</v>
          </cell>
          <cell r="F86" t="str">
            <v>Building</v>
          </cell>
          <cell r="G86" t="str">
            <v>FFN_440</v>
          </cell>
          <cell r="H86" t="str">
            <v>FFN</v>
          </cell>
          <cell r="I86">
            <v>440</v>
          </cell>
          <cell r="J86" t="str">
            <v>Feature Function(s)</v>
          </cell>
          <cell r="K86" t="str">
            <v>Commerce</v>
          </cell>
          <cell r="L86" t="str">
            <v>SSR_41</v>
          </cell>
          <cell r="M86" t="str">
            <v>SSR</v>
          </cell>
          <cell r="N86">
            <v>41</v>
          </cell>
          <cell r="O86" t="str">
            <v>Roof Shape</v>
          </cell>
          <cell r="P86" t="str">
            <v>Flat</v>
          </cell>
          <cell r="Q86" t="str">
            <v>CSS_4</v>
          </cell>
          <cell r="R86" t="str">
            <v>CSS</v>
          </cell>
          <cell r="S86">
            <v>4</v>
          </cell>
          <cell r="T86" t="str">
            <v>Cross-sectional Shape</v>
          </cell>
          <cell r="U86" t="str">
            <v>Circular</v>
          </cell>
        </row>
        <row r="87">
          <cell r="A87">
            <v>295</v>
          </cell>
          <cell r="B87" t="str">
            <v>304</v>
          </cell>
          <cell r="C87" t="str">
            <v>Building</v>
          </cell>
          <cell r="D87" t="str">
            <v>Commercial Building with Gable Roof (same as type 301 with gable roof)</v>
          </cell>
          <cell r="E87" t="str">
            <v>AL013</v>
          </cell>
          <cell r="F87" t="str">
            <v>Building</v>
          </cell>
          <cell r="G87" t="str">
            <v>FFN_440</v>
          </cell>
          <cell r="H87" t="str">
            <v>FFN</v>
          </cell>
          <cell r="I87">
            <v>440</v>
          </cell>
          <cell r="J87" t="str">
            <v>Feature Function(s)</v>
          </cell>
          <cell r="K87" t="str">
            <v>Commerce</v>
          </cell>
          <cell r="L87" t="str">
            <v>SSR_42</v>
          </cell>
          <cell r="M87" t="str">
            <v>SSR</v>
          </cell>
          <cell r="N87">
            <v>42</v>
          </cell>
          <cell r="O87" t="str">
            <v>Roof Shape</v>
          </cell>
          <cell r="P87" t="str">
            <v>Pitched</v>
          </cell>
          <cell r="Q87" t="str">
            <v>_</v>
          </cell>
        </row>
        <row r="88">
          <cell r="A88">
            <v>78</v>
          </cell>
          <cell r="B88" t="str">
            <v>305</v>
          </cell>
          <cell r="C88" t="str">
            <v>Building</v>
          </cell>
          <cell r="D88" t="str">
            <v>Commercial Building with Curved Roof (same as type 301 with curved roof)</v>
          </cell>
          <cell r="E88" t="str">
            <v>AL013</v>
          </cell>
          <cell r="F88" t="str">
            <v>Building</v>
          </cell>
          <cell r="G88" t="str">
            <v>FFN_440</v>
          </cell>
          <cell r="H88" t="str">
            <v>FFN</v>
          </cell>
          <cell r="I88">
            <v>440</v>
          </cell>
          <cell r="J88" t="str">
            <v>Feature Function(s)</v>
          </cell>
          <cell r="K88" t="str">
            <v>Commerce</v>
          </cell>
          <cell r="L88" t="str">
            <v>SSR_38</v>
          </cell>
          <cell r="M88" t="str">
            <v>SSR</v>
          </cell>
          <cell r="N88">
            <v>38</v>
          </cell>
          <cell r="O88" t="str">
            <v>Roof Shape</v>
          </cell>
          <cell r="P88" t="str">
            <v>Semi-cylindrical</v>
          </cell>
          <cell r="Q88" t="str">
            <v>_</v>
          </cell>
          <cell r="V88" t="str">
            <v>[PVA]: "Most likely a half-cylinder -- quonset-like -- but there might be unimportant variation."</v>
          </cell>
        </row>
        <row r="89">
          <cell r="A89">
            <v>30</v>
          </cell>
          <cell r="B89" t="str">
            <v>321</v>
          </cell>
          <cell r="C89" t="str">
            <v>Stadium</v>
          </cell>
          <cell r="D89" t="str">
            <v>Stadium, Enclosed</v>
          </cell>
          <cell r="E89" t="str">
            <v>AK160</v>
          </cell>
          <cell r="F89" t="str">
            <v>Stadium</v>
          </cell>
          <cell r="G89" t="str">
            <v>_</v>
          </cell>
          <cell r="L89" t="str">
            <v>_</v>
          </cell>
          <cell r="Q89" t="str">
            <v>_</v>
          </cell>
          <cell r="V89" t="str">
            <v>[PVA]: "No need to discriminate 'Enclosed' (four-sided) from 'Open' (facing grandstands)."</v>
          </cell>
        </row>
        <row r="90">
          <cell r="A90">
            <v>26</v>
          </cell>
          <cell r="B90" t="str">
            <v>322</v>
          </cell>
          <cell r="C90" t="str">
            <v>Stadium</v>
          </cell>
          <cell r="D90" t="str">
            <v>Stadium, Open-ended</v>
          </cell>
          <cell r="E90" t="str">
            <v>AK160</v>
          </cell>
          <cell r="F90" t="str">
            <v>Stadium</v>
          </cell>
          <cell r="G90" t="str">
            <v>_</v>
          </cell>
          <cell r="L90" t="str">
            <v>_</v>
          </cell>
          <cell r="Q90" t="str">
            <v>_</v>
          </cell>
          <cell r="V90" t="str">
            <v>[PVA]: "No need to discriminate 'Enclosed' (four-sided) from 'Open' (facing grandstands)."</v>
          </cell>
        </row>
        <row r="91">
          <cell r="A91">
            <v>6</v>
          </cell>
          <cell r="B91" t="str">
            <v>323</v>
          </cell>
          <cell r="C91" t="str">
            <v>Stadium</v>
          </cell>
          <cell r="D91" t="str">
            <v>Stadium, Domed</v>
          </cell>
          <cell r="E91" t="str">
            <v>AK160</v>
          </cell>
          <cell r="F91" t="str">
            <v>Stadium</v>
          </cell>
          <cell r="G91" t="str">
            <v>SSR_40</v>
          </cell>
          <cell r="H91" t="str">
            <v>SSR</v>
          </cell>
          <cell r="I91">
            <v>40</v>
          </cell>
          <cell r="J91" t="str">
            <v>Roof Shape</v>
          </cell>
          <cell r="K91" t="str">
            <v>Domed</v>
          </cell>
          <cell r="L91" t="str">
            <v>_</v>
          </cell>
          <cell r="Q91" t="str">
            <v>_</v>
          </cell>
        </row>
        <row r="92">
          <cell r="A92">
            <v>49</v>
          </cell>
          <cell r="B92" t="str">
            <v>324</v>
          </cell>
          <cell r="C92" t="str">
            <v>Stadium</v>
          </cell>
          <cell r="D92" t="str">
            <v>Grandstand</v>
          </cell>
          <cell r="E92" t="str">
            <v>AK110</v>
          </cell>
          <cell r="F92" t="str">
            <v>Grandstand</v>
          </cell>
          <cell r="G92" t="str">
            <v>_</v>
          </cell>
          <cell r="L92" t="str">
            <v>_</v>
          </cell>
          <cell r="Q92" t="str">
            <v>_</v>
          </cell>
        </row>
        <row r="93">
          <cell r="A93">
            <v>25</v>
          </cell>
          <cell r="B93" t="str">
            <v>331</v>
          </cell>
          <cell r="C93" t="str">
            <v>Amusement Park</v>
          </cell>
          <cell r="D93" t="str">
            <v>Roller Coaster Structure</v>
          </cell>
          <cell r="E93" t="str">
            <v>AK020</v>
          </cell>
          <cell r="F93" t="str">
            <v>Amusement Park Attraction</v>
          </cell>
          <cell r="G93" t="str">
            <v>AMA_3</v>
          </cell>
          <cell r="H93" t="str">
            <v>AMA</v>
          </cell>
          <cell r="I93">
            <v>3</v>
          </cell>
          <cell r="J93" t="str">
            <v>Amusement Attraction Type</v>
          </cell>
          <cell r="K93" t="str">
            <v>Roller-coaster</v>
          </cell>
          <cell r="L93" t="str">
            <v>_</v>
          </cell>
          <cell r="Q93" t="str">
            <v>_</v>
          </cell>
        </row>
        <row r="94">
          <cell r="A94">
            <v>21</v>
          </cell>
          <cell r="B94" t="str">
            <v>332</v>
          </cell>
          <cell r="C94" t="str">
            <v>Amusement Park</v>
          </cell>
          <cell r="D94" t="str">
            <v>Ferris Wheel Structure</v>
          </cell>
          <cell r="E94" t="str">
            <v>AK020</v>
          </cell>
          <cell r="F94" t="str">
            <v>Amusement Park Attraction</v>
          </cell>
          <cell r="G94" t="str">
            <v>AMA_2</v>
          </cell>
          <cell r="H94" t="str">
            <v>AMA</v>
          </cell>
          <cell r="I94">
            <v>2</v>
          </cell>
          <cell r="J94" t="str">
            <v>Amusement Attraction Type</v>
          </cell>
          <cell r="K94" t="str">
            <v>Ferris Wheel</v>
          </cell>
          <cell r="L94" t="str">
            <v>_</v>
          </cell>
          <cell r="Q94" t="str">
            <v>_</v>
          </cell>
        </row>
        <row r="95">
          <cell r="A95">
            <v>9</v>
          </cell>
          <cell r="B95" t="str">
            <v>334</v>
          </cell>
          <cell r="C95" t="str">
            <v>Amusement Park</v>
          </cell>
          <cell r="D95" t="str">
            <v>Artificial Mountain Structure</v>
          </cell>
          <cell r="E95" t="str">
            <v>AK020</v>
          </cell>
          <cell r="F95" t="str">
            <v>Amusement Park Attraction</v>
          </cell>
          <cell r="G95" t="str">
            <v>AMA_1</v>
          </cell>
          <cell r="H95" t="str">
            <v>AMA</v>
          </cell>
          <cell r="I95">
            <v>1</v>
          </cell>
          <cell r="J95" t="str">
            <v>Amusement Attraction Type</v>
          </cell>
          <cell r="K95" t="str">
            <v>Artificial Mountain</v>
          </cell>
          <cell r="L95" t="str">
            <v>_</v>
          </cell>
          <cell r="Q95" t="str">
            <v>_</v>
          </cell>
        </row>
        <row r="96">
          <cell r="A96">
            <v>2</v>
          </cell>
          <cell r="B96" t="str">
            <v>335</v>
          </cell>
          <cell r="C96" t="str">
            <v>Ski Jump</v>
          </cell>
          <cell r="D96" t="str">
            <v>Ski Jump</v>
          </cell>
          <cell r="E96" t="str">
            <v>AK150</v>
          </cell>
          <cell r="F96" t="str">
            <v>Ski-jump</v>
          </cell>
          <cell r="G96" t="str">
            <v>_</v>
          </cell>
          <cell r="L96" t="str">
            <v>_</v>
          </cell>
          <cell r="Q96" t="str">
            <v>_</v>
          </cell>
        </row>
        <row r="97">
          <cell r="A97">
            <v>107</v>
          </cell>
          <cell r="B97" t="str">
            <v>340</v>
          </cell>
          <cell r="C97" t="str">
            <v>Sign</v>
          </cell>
          <cell r="D97" t="str">
            <v>Display Sign, General</v>
          </cell>
          <cell r="E97" t="str">
            <v>AL050</v>
          </cell>
          <cell r="F97" t="str">
            <v>Display Sign</v>
          </cell>
          <cell r="G97" t="str">
            <v>_</v>
          </cell>
          <cell r="L97" t="str">
            <v>_</v>
          </cell>
          <cell r="Q97" t="str">
            <v>_</v>
          </cell>
        </row>
        <row r="98">
          <cell r="A98">
            <v>83</v>
          </cell>
          <cell r="B98" t="str">
            <v>350</v>
          </cell>
          <cell r="C98" t="str">
            <v>Recreational Structure</v>
          </cell>
          <cell r="D98" t="str">
            <v>Commercial/Recreational Structure, General</v>
          </cell>
          <cell r="E98" t="str">
            <v>AK020</v>
          </cell>
          <cell r="F98" t="str">
            <v>Amusement Park Attraction</v>
          </cell>
          <cell r="G98" t="str">
            <v>_</v>
          </cell>
          <cell r="L98" t="str">
            <v>_</v>
          </cell>
          <cell r="Q98" t="str">
            <v>_</v>
          </cell>
          <cell r="V98" t="str">
            <v>[PVA]: "Used to collect a significant structure at an amusement park."</v>
          </cell>
        </row>
        <row r="99">
          <cell r="A99">
            <v>4104</v>
          </cell>
          <cell r="B99" t="str">
            <v>401</v>
          </cell>
          <cell r="C99" t="str">
            <v>Building</v>
          </cell>
          <cell r="D99" t="str">
            <v>Dwelling, Multi-family</v>
          </cell>
          <cell r="E99" t="str">
            <v>AL013</v>
          </cell>
          <cell r="F99" t="str">
            <v>Building</v>
          </cell>
          <cell r="G99" t="str">
            <v>FFN_561</v>
          </cell>
          <cell r="H99" t="str">
            <v>FFN</v>
          </cell>
          <cell r="I99">
            <v>561</v>
          </cell>
          <cell r="J99" t="str">
            <v>Feature Function(s)</v>
          </cell>
          <cell r="K99" t="str">
            <v>Attached House</v>
          </cell>
          <cell r="L99" t="str">
            <v>_</v>
          </cell>
          <cell r="Q99" t="str">
            <v>_</v>
          </cell>
        </row>
        <row r="100">
          <cell r="A100">
            <v>15550</v>
          </cell>
          <cell r="B100" t="str">
            <v>402</v>
          </cell>
          <cell r="C100" t="str">
            <v>Building</v>
          </cell>
          <cell r="D100" t="str">
            <v>Apartment/Hotel with Flat Roof</v>
          </cell>
          <cell r="E100" t="str">
            <v>AL013</v>
          </cell>
          <cell r="F100" t="str">
            <v>Building</v>
          </cell>
          <cell r="G100" t="str">
            <v>FFN_559</v>
          </cell>
          <cell r="H100" t="str">
            <v>FFN</v>
          </cell>
          <cell r="I100">
            <v>559</v>
          </cell>
          <cell r="J100" t="str">
            <v>Feature Function(s)</v>
          </cell>
          <cell r="K100" t="str">
            <v>Apartment House</v>
          </cell>
          <cell r="L100" t="str">
            <v>SSR_41</v>
          </cell>
          <cell r="M100" t="str">
            <v>SSR</v>
          </cell>
          <cell r="N100">
            <v>41</v>
          </cell>
          <cell r="O100" t="str">
            <v>Roof Shape</v>
          </cell>
          <cell r="P100" t="str">
            <v>Flat</v>
          </cell>
          <cell r="Q100" t="str">
            <v>_</v>
          </cell>
        </row>
        <row r="101">
          <cell r="A101">
            <v>722</v>
          </cell>
          <cell r="B101" t="str">
            <v>403</v>
          </cell>
          <cell r="C101" t="str">
            <v>Building</v>
          </cell>
          <cell r="D101" t="str">
            <v>Apartment/Hotel with Gable Roof</v>
          </cell>
          <cell r="E101" t="str">
            <v>AL013</v>
          </cell>
          <cell r="F101" t="str">
            <v>Building</v>
          </cell>
          <cell r="G101" t="str">
            <v>FFN_559</v>
          </cell>
          <cell r="H101" t="str">
            <v>FFN</v>
          </cell>
          <cell r="I101">
            <v>559</v>
          </cell>
          <cell r="J101" t="str">
            <v>Feature Function(s)</v>
          </cell>
          <cell r="K101" t="str">
            <v>Apartment House</v>
          </cell>
          <cell r="L101" t="str">
            <v>SSR_42</v>
          </cell>
          <cell r="M101" t="str">
            <v>SSR</v>
          </cell>
          <cell r="N101">
            <v>42</v>
          </cell>
          <cell r="O101" t="str">
            <v>Roof Shape</v>
          </cell>
          <cell r="P101" t="str">
            <v>Pitched</v>
          </cell>
          <cell r="Q101" t="str">
            <v>_</v>
          </cell>
        </row>
        <row r="102">
          <cell r="A102">
            <v>157</v>
          </cell>
          <cell r="B102" t="str">
            <v>434</v>
          </cell>
          <cell r="C102" t="str">
            <v>Windmill</v>
          </cell>
          <cell r="D102" t="str">
            <v>Windmill, Truss</v>
          </cell>
          <cell r="E102" t="str">
            <v>AJ050</v>
          </cell>
          <cell r="F102" t="str">
            <v>Windmill</v>
          </cell>
          <cell r="G102" t="str">
            <v>TOS_12</v>
          </cell>
          <cell r="H102" t="str">
            <v>TOS</v>
          </cell>
          <cell r="I102">
            <v>12</v>
          </cell>
          <cell r="J102" t="str">
            <v>Tower Shape</v>
          </cell>
          <cell r="K102" t="str">
            <v>Truss</v>
          </cell>
          <cell r="L102" t="str">
            <v>_</v>
          </cell>
          <cell r="Q102" t="str">
            <v>_</v>
          </cell>
        </row>
        <row r="103">
          <cell r="A103">
            <v>4190</v>
          </cell>
          <cell r="B103" t="str">
            <v>435</v>
          </cell>
          <cell r="C103" t="str">
            <v>Windmill</v>
          </cell>
          <cell r="D103" t="str">
            <v>Windmill, Solid</v>
          </cell>
          <cell r="E103" t="str">
            <v>AJ050</v>
          </cell>
          <cell r="F103" t="str">
            <v>Windmill</v>
          </cell>
          <cell r="G103" t="str">
            <v>TOS_13</v>
          </cell>
          <cell r="H103" t="str">
            <v>TOS</v>
          </cell>
          <cell r="I103">
            <v>13</v>
          </cell>
          <cell r="J103" t="str">
            <v>Tower Shape</v>
          </cell>
          <cell r="K103" t="str">
            <v>Tubular</v>
          </cell>
          <cell r="L103" t="str">
            <v>_</v>
          </cell>
          <cell r="Q103" t="str">
            <v>_</v>
          </cell>
        </row>
        <row r="104">
          <cell r="A104">
            <v>11186</v>
          </cell>
          <cell r="B104" t="str">
            <v>437</v>
          </cell>
          <cell r="C104" t="str">
            <v>Windmill (Windmtr. On Land)</v>
          </cell>
          <cell r="D104" t="str">
            <v>Windmotor/Wind Power Generator - Located On Land</v>
          </cell>
          <cell r="E104" t="str">
            <v>AJ051</v>
          </cell>
          <cell r="F104" t="str">
            <v>Windmotor</v>
          </cell>
          <cell r="G104" t="str">
            <v>SRL_2</v>
          </cell>
          <cell r="H104" t="str">
            <v>SRL</v>
          </cell>
          <cell r="I104">
            <v>2</v>
          </cell>
          <cell r="J104" t="str">
            <v>Location Referenced to Shoreline</v>
          </cell>
          <cell r="K104" t="str">
            <v>Inland</v>
          </cell>
          <cell r="L104" t="str">
            <v>_</v>
          </cell>
          <cell r="Q104" t="str">
            <v>_</v>
          </cell>
        </row>
        <row r="105">
          <cell r="A105">
            <v>19</v>
          </cell>
          <cell r="B105" t="str">
            <v>438</v>
          </cell>
          <cell r="C105" t="str">
            <v>Windmill (Windmtr. Off Shore)</v>
          </cell>
          <cell r="D105" t="str">
            <v>Windmotor/Wind Power Generator - Located Off Shore</v>
          </cell>
          <cell r="E105" t="str">
            <v>AJ051</v>
          </cell>
          <cell r="F105" t="str">
            <v>Windmotor</v>
          </cell>
          <cell r="G105" t="str">
            <v>SRL_1</v>
          </cell>
          <cell r="H105" t="str">
            <v>SRL</v>
          </cell>
          <cell r="I105">
            <v>1</v>
          </cell>
          <cell r="J105" t="str">
            <v>Location Referenced to Shoreline</v>
          </cell>
          <cell r="K105" t="str">
            <v>Offshore</v>
          </cell>
          <cell r="L105" t="str">
            <v>_</v>
          </cell>
          <cell r="Q105" t="str">
            <v>_</v>
          </cell>
        </row>
        <row r="106">
          <cell r="A106">
            <v>75</v>
          </cell>
          <cell r="B106" t="str">
            <v>450</v>
          </cell>
          <cell r="C106" t="str">
            <v>Building</v>
          </cell>
          <cell r="D106" t="str">
            <v>Associated Structure, Agricultural/Residential</v>
          </cell>
          <cell r="E106" t="str">
            <v>AL014</v>
          </cell>
          <cell r="F106" t="str">
            <v>Non-building Structure</v>
          </cell>
          <cell r="G106" t="str">
            <v>FFN_2</v>
          </cell>
          <cell r="H106" t="str">
            <v>FFN</v>
          </cell>
          <cell r="I106">
            <v>2</v>
          </cell>
          <cell r="J106" t="str">
            <v>Feature Function(s)</v>
          </cell>
          <cell r="K106" t="str">
            <v>Agriculture</v>
          </cell>
          <cell r="L106" t="str">
            <v>_</v>
          </cell>
          <cell r="Q106" t="str">
            <v>_</v>
          </cell>
          <cell r="V106" t="str">
            <v>[PVA]: "Associated with an agricultural facility but something other than a Silo or Grain Elevator; not necessarily a building, e.g., shed, corn crib, ..."</v>
          </cell>
        </row>
        <row r="107">
          <cell r="A107">
            <v>63966</v>
          </cell>
          <cell r="B107" t="str">
            <v>501</v>
          </cell>
          <cell r="C107" t="str">
            <v>Tower</v>
          </cell>
          <cell r="D107" t="str">
            <v>Communication Tower, General</v>
          </cell>
          <cell r="E107" t="str">
            <v>AL241</v>
          </cell>
          <cell r="F107" t="str">
            <v>Tower</v>
          </cell>
          <cell r="G107" t="str">
            <v>TTC_20</v>
          </cell>
          <cell r="H107" t="str">
            <v>TTC</v>
          </cell>
          <cell r="I107">
            <v>20</v>
          </cell>
          <cell r="J107" t="str">
            <v>Tower Type</v>
          </cell>
          <cell r="K107" t="str">
            <v>Telecommunication Tower</v>
          </cell>
          <cell r="L107" t="str">
            <v>_</v>
          </cell>
          <cell r="Q107" t="str">
            <v>_</v>
          </cell>
        </row>
        <row r="108">
          <cell r="A108">
            <v>6742</v>
          </cell>
          <cell r="B108" t="str">
            <v>511</v>
          </cell>
          <cell r="C108" t="str">
            <v>Tower</v>
          </cell>
          <cell r="D108" t="str">
            <v>Radio/TV Tower, Type A</v>
          </cell>
          <cell r="E108" t="str">
            <v>AL241</v>
          </cell>
          <cell r="F108" t="str">
            <v>Tower</v>
          </cell>
          <cell r="G108" t="str">
            <v>TTC_20</v>
          </cell>
          <cell r="H108" t="str">
            <v>TTC</v>
          </cell>
          <cell r="I108">
            <v>20</v>
          </cell>
          <cell r="J108" t="str">
            <v>Tower Type</v>
          </cell>
          <cell r="K108" t="str">
            <v>Telecommunication Tower</v>
          </cell>
          <cell r="L108" t="str">
            <v>PYC_1</v>
          </cell>
          <cell r="M108" t="str">
            <v>PYC</v>
          </cell>
          <cell r="N108">
            <v>1</v>
          </cell>
          <cell r="O108" t="str">
            <v>Pylon Configuration</v>
          </cell>
          <cell r="P108" t="str">
            <v>'A'</v>
          </cell>
          <cell r="Q108" t="str">
            <v>_</v>
          </cell>
          <cell r="V108" t="str">
            <v>[NCGIS]: Ignoring Radio/TV aspect as the distinction really appears to be the visual one of "without reflector/cone".</v>
          </cell>
        </row>
        <row r="109">
          <cell r="A109">
            <v>26237</v>
          </cell>
          <cell r="B109" t="str">
            <v>512</v>
          </cell>
          <cell r="C109" t="str">
            <v>Mast</v>
          </cell>
          <cell r="D109" t="str">
            <v>Radio/TV Tower, Type I</v>
          </cell>
          <cell r="E109" t="str">
            <v>AL241</v>
          </cell>
          <cell r="F109" t="str">
            <v>Tower</v>
          </cell>
          <cell r="G109" t="str">
            <v>TTC_20</v>
          </cell>
          <cell r="H109" t="str">
            <v>TTC</v>
          </cell>
          <cell r="I109">
            <v>20</v>
          </cell>
          <cell r="J109" t="str">
            <v>Tower Type</v>
          </cell>
          <cell r="K109" t="str">
            <v>Telecommunication Tower</v>
          </cell>
          <cell r="L109" t="str">
            <v>PYC_3</v>
          </cell>
          <cell r="M109" t="str">
            <v>PYC</v>
          </cell>
          <cell r="N109">
            <v>3</v>
          </cell>
          <cell r="O109" t="str">
            <v>Pylon Configuration</v>
          </cell>
          <cell r="P109" t="str">
            <v>'I'</v>
          </cell>
          <cell r="Q109" t="str">
            <v>_</v>
          </cell>
          <cell r="V109" t="str">
            <v>[NCGIS]: Ignoring Radio/TV aspect as the distinction really appears to be the visual one of "without reflector/cone".</v>
          </cell>
        </row>
        <row r="110">
          <cell r="A110">
            <v>2880</v>
          </cell>
          <cell r="B110" t="str">
            <v>520</v>
          </cell>
          <cell r="C110" t="str">
            <v>Tower</v>
          </cell>
          <cell r="D110" t="str">
            <v>Microwave Tower, Type A (has reflector/cone)</v>
          </cell>
          <cell r="E110" t="str">
            <v>AL241</v>
          </cell>
          <cell r="F110" t="str">
            <v>Tower</v>
          </cell>
          <cell r="G110" t="str">
            <v>TTC_20</v>
          </cell>
          <cell r="H110" t="str">
            <v>TTC</v>
          </cell>
          <cell r="I110">
            <v>20</v>
          </cell>
          <cell r="J110" t="str">
            <v>Tower Type</v>
          </cell>
          <cell r="K110" t="str">
            <v>Telecommunication Tower</v>
          </cell>
          <cell r="L110" t="str">
            <v>PYC_1</v>
          </cell>
          <cell r="M110" t="str">
            <v>PYC</v>
          </cell>
          <cell r="N110">
            <v>1</v>
          </cell>
          <cell r="O110" t="str">
            <v>Pylon Configuration</v>
          </cell>
          <cell r="P110" t="str">
            <v>'A'</v>
          </cell>
          <cell r="Q110" t="str">
            <v>NST_16</v>
          </cell>
          <cell r="R110" t="str">
            <v>NST</v>
          </cell>
          <cell r="S110">
            <v>16</v>
          </cell>
          <cell r="T110" t="str">
            <v>Navigation System Type</v>
          </cell>
          <cell r="U110" t="str">
            <v>Microwave</v>
          </cell>
        </row>
        <row r="111">
          <cell r="A111">
            <v>2482</v>
          </cell>
          <cell r="B111" t="str">
            <v>521</v>
          </cell>
          <cell r="C111" t="str">
            <v>Mast</v>
          </cell>
          <cell r="D111" t="str">
            <v>Microwave Tower, Type I (has reflector/cone)</v>
          </cell>
          <cell r="E111" t="str">
            <v>AL241</v>
          </cell>
          <cell r="F111" t="str">
            <v>Tower</v>
          </cell>
          <cell r="G111" t="str">
            <v>TTC_20</v>
          </cell>
          <cell r="H111" t="str">
            <v>TTC</v>
          </cell>
          <cell r="I111">
            <v>20</v>
          </cell>
          <cell r="J111" t="str">
            <v>Tower Type</v>
          </cell>
          <cell r="K111" t="str">
            <v>Telecommunication Tower</v>
          </cell>
          <cell r="L111" t="str">
            <v>PYC_3</v>
          </cell>
          <cell r="M111" t="str">
            <v>PYC</v>
          </cell>
          <cell r="N111">
            <v>3</v>
          </cell>
          <cell r="O111" t="str">
            <v>Pylon Configuration</v>
          </cell>
          <cell r="P111" t="str">
            <v>'I'</v>
          </cell>
          <cell r="Q111" t="str">
            <v>NST_16</v>
          </cell>
          <cell r="R111" t="str">
            <v>NST</v>
          </cell>
          <cell r="S111">
            <v>16</v>
          </cell>
          <cell r="T111" t="str">
            <v>Navigation System Type</v>
          </cell>
          <cell r="U111" t="str">
            <v>Microwave</v>
          </cell>
        </row>
        <row r="112">
          <cell r="A112">
            <v>82477</v>
          </cell>
          <cell r="B112" t="str">
            <v>530</v>
          </cell>
          <cell r="C112" t="str">
            <v>Tower</v>
          </cell>
          <cell r="D112" t="str">
            <v>Miscellaneous Tower, General</v>
          </cell>
          <cell r="E112" t="str">
            <v>AL241</v>
          </cell>
          <cell r="F112" t="str">
            <v>Tower</v>
          </cell>
          <cell r="G112" t="str">
            <v>_</v>
          </cell>
          <cell r="L112" t="str">
            <v>_</v>
          </cell>
          <cell r="Q112" t="str">
            <v>_</v>
          </cell>
        </row>
        <row r="113">
          <cell r="A113">
            <v>570</v>
          </cell>
          <cell r="B113" t="str">
            <v>531</v>
          </cell>
          <cell r="C113" t="str">
            <v>Tower</v>
          </cell>
          <cell r="D113" t="str">
            <v>Observation Tower</v>
          </cell>
          <cell r="E113" t="str">
            <v>AL241</v>
          </cell>
          <cell r="F113" t="str">
            <v>Tower</v>
          </cell>
          <cell r="G113" t="str">
            <v>TTC_2</v>
          </cell>
          <cell r="H113" t="str">
            <v>TTC</v>
          </cell>
          <cell r="I113">
            <v>2</v>
          </cell>
          <cell r="J113" t="str">
            <v>Tower Type</v>
          </cell>
          <cell r="K113" t="str">
            <v>Observation Tower</v>
          </cell>
          <cell r="L113" t="str">
            <v>_</v>
          </cell>
          <cell r="Q113" t="str">
            <v>_</v>
          </cell>
        </row>
        <row r="114">
          <cell r="A114">
            <v>2064</v>
          </cell>
          <cell r="B114" t="str">
            <v>532</v>
          </cell>
          <cell r="C114" t="str">
            <v>Tower</v>
          </cell>
          <cell r="D114" t="str">
            <v>Tower on Structure</v>
          </cell>
          <cell r="E114" t="str">
            <v>AL241</v>
          </cell>
          <cell r="F114" t="str">
            <v>Tower</v>
          </cell>
          <cell r="G114" t="str">
            <v>SPT_</v>
          </cell>
          <cell r="H114" t="str">
            <v>SPT</v>
          </cell>
          <cell r="J114" t="str">
            <v>Supported</v>
          </cell>
          <cell r="K114" t="e">
            <v>#N/A</v>
          </cell>
          <cell r="L114" t="str">
            <v>_</v>
          </cell>
          <cell r="Q114" t="str">
            <v>_</v>
          </cell>
          <cell r="V114" t="str">
            <v>[PVA]: "Need to move to GIDI model of two separate features, e.g., antennas/towers mounted on and protruding above a 'Water Tower'." [NCGIS]: Modeled as explicit 'Tower' that is supported by another structure.</v>
          </cell>
        </row>
        <row r="115">
          <cell r="A115">
            <v>3</v>
          </cell>
          <cell r="B115" t="str">
            <v>533</v>
          </cell>
          <cell r="C115" t="str">
            <v>Tower (Rocket Launch)</v>
          </cell>
          <cell r="D115" t="str">
            <v>Rocket Launch Tower</v>
          </cell>
          <cell r="E115" t="str">
            <v>AL080</v>
          </cell>
          <cell r="F115" t="str">
            <v>Gantry</v>
          </cell>
          <cell r="G115" t="str">
            <v>_</v>
          </cell>
          <cell r="L115" t="str">
            <v>_</v>
          </cell>
          <cell r="Q115" t="str">
            <v>_</v>
          </cell>
          <cell r="V115" t="str">
            <v>[PVA]: "Traditionally mapped to 'Launch Pad' (GB040) however the feature actually collected is the gantry/tower and not the pad." [NCGIS]: Model as a 'Gantry' with association 'isRocketGantryOf' to a 'Launch Pad' to capture how the tower and the pad are r</v>
          </cell>
        </row>
        <row r="116">
          <cell r="A116">
            <v>2157</v>
          </cell>
          <cell r="B116" t="str">
            <v>535</v>
          </cell>
          <cell r="C116" t="str">
            <v>Tower</v>
          </cell>
          <cell r="D116" t="str">
            <v>Athletic Field Lights/Light Standards/Light Poles</v>
          </cell>
          <cell r="E116" t="str">
            <v>AL110</v>
          </cell>
          <cell r="F116" t="str">
            <v>Light Support Structure</v>
          </cell>
          <cell r="G116" t="str">
            <v>_</v>
          </cell>
          <cell r="L116" t="str">
            <v>_</v>
          </cell>
          <cell r="Q116" t="str">
            <v>_</v>
          </cell>
          <cell r="V116" t="str">
            <v>[PVA]: "Not specific to athletic field; also for light standards along roads, lights in parking lots and airport parking aprons."</v>
          </cell>
        </row>
        <row r="117">
          <cell r="A117">
            <v>109</v>
          </cell>
          <cell r="B117" t="str">
            <v>537</v>
          </cell>
          <cell r="C117" t="str">
            <v>Pylon</v>
          </cell>
          <cell r="D117" t="str">
            <v>Telephone Pylon/Poles</v>
          </cell>
          <cell r="E117" t="str">
            <v>AT070</v>
          </cell>
          <cell r="F117" t="str">
            <v>Communication Line Pylon</v>
          </cell>
          <cell r="G117" t="str">
            <v>_</v>
          </cell>
          <cell r="L117" t="str">
            <v>_</v>
          </cell>
          <cell r="Q117" t="str">
            <v>_</v>
          </cell>
        </row>
        <row r="118">
          <cell r="A118">
            <v>12</v>
          </cell>
          <cell r="B118" t="str">
            <v>538</v>
          </cell>
          <cell r="C118" t="str">
            <v>Pylon</v>
          </cell>
          <cell r="D118" t="str">
            <v>Aerial Cableway Pylons/Ski Lift Pylon</v>
          </cell>
          <cell r="E118" t="str">
            <v>AQ020</v>
          </cell>
          <cell r="F118" t="str">
            <v>Aerial Cable Pylon</v>
          </cell>
          <cell r="G118" t="str">
            <v>_</v>
          </cell>
          <cell r="L118" t="str">
            <v>_</v>
          </cell>
          <cell r="Q118" t="str">
            <v>_</v>
          </cell>
        </row>
        <row r="119">
          <cell r="A119">
            <v>1376111</v>
          </cell>
          <cell r="B119" t="str">
            <v>540</v>
          </cell>
          <cell r="C119" t="str">
            <v>Pylon</v>
          </cell>
          <cell r="D119" t="str">
            <v>Powerline Pylon, General</v>
          </cell>
          <cell r="E119" t="str">
            <v>AT040</v>
          </cell>
          <cell r="F119" t="str">
            <v>Power Line Pylon</v>
          </cell>
          <cell r="G119" t="str">
            <v>_</v>
          </cell>
          <cell r="L119" t="str">
            <v>_</v>
          </cell>
          <cell r="Q119" t="str">
            <v>_</v>
          </cell>
        </row>
        <row r="120">
          <cell r="A120">
            <v>929706</v>
          </cell>
          <cell r="B120" t="str">
            <v>541</v>
          </cell>
          <cell r="C120" t="str">
            <v>Pylon</v>
          </cell>
          <cell r="D120" t="str">
            <v>Powerline Pylon, Type A</v>
          </cell>
          <cell r="E120" t="str">
            <v>AT040</v>
          </cell>
          <cell r="F120" t="str">
            <v>Power Line Pylon</v>
          </cell>
          <cell r="G120" t="str">
            <v>PYC_1</v>
          </cell>
          <cell r="H120" t="str">
            <v>PYC</v>
          </cell>
          <cell r="I120">
            <v>1</v>
          </cell>
          <cell r="J120" t="str">
            <v>Pylon Configuration</v>
          </cell>
          <cell r="K120" t="str">
            <v>'A'</v>
          </cell>
          <cell r="L120" t="str">
            <v>_</v>
          </cell>
          <cell r="Q120" t="str">
            <v>_</v>
          </cell>
        </row>
        <row r="121">
          <cell r="A121">
            <v>444831</v>
          </cell>
          <cell r="B121" t="str">
            <v>542</v>
          </cell>
          <cell r="C121" t="str">
            <v>Pylon</v>
          </cell>
          <cell r="D121" t="str">
            <v>Powerline Pylon, Type H</v>
          </cell>
          <cell r="E121" t="str">
            <v>AT040</v>
          </cell>
          <cell r="F121" t="str">
            <v>Power Line Pylon</v>
          </cell>
          <cell r="G121" t="str">
            <v>PYC_2</v>
          </cell>
          <cell r="H121" t="str">
            <v>PYC</v>
          </cell>
          <cell r="I121">
            <v>2</v>
          </cell>
          <cell r="J121" t="str">
            <v>Pylon Configuration</v>
          </cell>
          <cell r="K121" t="str">
            <v>'H'</v>
          </cell>
          <cell r="L121" t="str">
            <v>_</v>
          </cell>
          <cell r="Q121" t="str">
            <v>_</v>
          </cell>
        </row>
        <row r="122">
          <cell r="A122">
            <v>1319956</v>
          </cell>
          <cell r="B122" t="str">
            <v>543</v>
          </cell>
          <cell r="C122" t="str">
            <v>Pylon</v>
          </cell>
          <cell r="D122" t="str">
            <v>Powerline Pylon, Type I</v>
          </cell>
          <cell r="E122" t="str">
            <v>AT040</v>
          </cell>
          <cell r="F122" t="str">
            <v>Power Line Pylon</v>
          </cell>
          <cell r="G122" t="str">
            <v>PYC_3</v>
          </cell>
          <cell r="H122" t="str">
            <v>PYC</v>
          </cell>
          <cell r="I122">
            <v>3</v>
          </cell>
          <cell r="J122" t="str">
            <v>Pylon Configuration</v>
          </cell>
          <cell r="K122" t="str">
            <v>'I'</v>
          </cell>
          <cell r="L122" t="str">
            <v>_</v>
          </cell>
          <cell r="Q122" t="str">
            <v>_</v>
          </cell>
        </row>
        <row r="123">
          <cell r="A123">
            <v>290529</v>
          </cell>
          <cell r="B123" t="str">
            <v>544</v>
          </cell>
          <cell r="C123" t="str">
            <v>Pylon</v>
          </cell>
          <cell r="D123" t="str">
            <v>Powerline Pylon, Type Y</v>
          </cell>
          <cell r="E123" t="str">
            <v>AT040</v>
          </cell>
          <cell r="F123" t="str">
            <v>Power Line Pylon</v>
          </cell>
          <cell r="G123" t="str">
            <v>PYC_4</v>
          </cell>
          <cell r="H123" t="str">
            <v>PYC</v>
          </cell>
          <cell r="I123">
            <v>4</v>
          </cell>
          <cell r="J123" t="str">
            <v>Pylon Configuration</v>
          </cell>
          <cell r="K123" t="str">
            <v>'Y'</v>
          </cell>
          <cell r="L123" t="str">
            <v>_</v>
          </cell>
          <cell r="Q123" t="str">
            <v>_</v>
          </cell>
        </row>
        <row r="124">
          <cell r="A124">
            <v>165</v>
          </cell>
          <cell r="B124" t="str">
            <v>561</v>
          </cell>
          <cell r="C124" t="str">
            <v>Building</v>
          </cell>
          <cell r="D124" t="str">
            <v>Communication Building</v>
          </cell>
          <cell r="E124" t="str">
            <v>AL013</v>
          </cell>
          <cell r="F124" t="str">
            <v>Building</v>
          </cell>
          <cell r="G124" t="str">
            <v>FFN_610</v>
          </cell>
          <cell r="H124" t="str">
            <v>FFN</v>
          </cell>
          <cell r="I124">
            <v>610</v>
          </cell>
          <cell r="J124" t="str">
            <v>Feature Function(s)</v>
          </cell>
          <cell r="K124" t="str">
            <v>Telecommunications</v>
          </cell>
          <cell r="L124" t="str">
            <v>_</v>
          </cell>
          <cell r="Q124" t="str">
            <v>_</v>
          </cell>
        </row>
        <row r="125">
          <cell r="A125">
            <v>420</v>
          </cell>
          <cell r="B125" t="str">
            <v>601</v>
          </cell>
          <cell r="C125" t="str">
            <v>Building</v>
          </cell>
          <cell r="D125" t="str">
            <v>Governmental Building, General</v>
          </cell>
          <cell r="E125" t="str">
            <v>AL013</v>
          </cell>
          <cell r="F125" t="str">
            <v>Building</v>
          </cell>
          <cell r="G125" t="str">
            <v>FFN_811</v>
          </cell>
          <cell r="H125" t="str">
            <v>FFN</v>
          </cell>
          <cell r="I125">
            <v>811</v>
          </cell>
          <cell r="J125" t="str">
            <v>Feature Function(s)</v>
          </cell>
          <cell r="K125" t="str">
            <v>Government</v>
          </cell>
          <cell r="L125" t="str">
            <v>_</v>
          </cell>
          <cell r="Q125" t="str">
            <v>_</v>
          </cell>
        </row>
        <row r="126">
          <cell r="A126">
            <v>25</v>
          </cell>
          <cell r="B126" t="str">
            <v>602</v>
          </cell>
          <cell r="C126" t="str">
            <v>Building</v>
          </cell>
          <cell r="D126" t="str">
            <v>Capitol Building</v>
          </cell>
          <cell r="E126" t="str">
            <v>AL013</v>
          </cell>
          <cell r="F126" t="str">
            <v>Building</v>
          </cell>
          <cell r="G126" t="str">
            <v>FFN_817</v>
          </cell>
          <cell r="H126" t="str">
            <v>FFN</v>
          </cell>
          <cell r="I126">
            <v>817</v>
          </cell>
          <cell r="J126" t="str">
            <v>Feature Function(s)</v>
          </cell>
          <cell r="K126" t="str">
            <v>Capitol</v>
          </cell>
          <cell r="L126" t="str">
            <v>_</v>
          </cell>
          <cell r="Q126" t="str">
            <v>_</v>
          </cell>
        </row>
        <row r="127">
          <cell r="A127">
            <v>519</v>
          </cell>
          <cell r="B127" t="str">
            <v>603</v>
          </cell>
          <cell r="C127" t="str">
            <v>Building</v>
          </cell>
          <cell r="D127" t="str">
            <v>Administrative Building, Governmental</v>
          </cell>
          <cell r="E127" t="str">
            <v>AL013</v>
          </cell>
          <cell r="F127" t="str">
            <v>Building</v>
          </cell>
          <cell r="G127" t="str">
            <v>FFN_822</v>
          </cell>
          <cell r="H127" t="str">
            <v>FFN</v>
          </cell>
          <cell r="I127">
            <v>822</v>
          </cell>
          <cell r="J127" t="str">
            <v>Feature Function(s)</v>
          </cell>
          <cell r="K127" t="str">
            <v>Civil Activities</v>
          </cell>
          <cell r="L127" t="str">
            <v>FFN_810</v>
          </cell>
          <cell r="M127" t="str">
            <v>FFN</v>
          </cell>
          <cell r="N127">
            <v>810</v>
          </cell>
          <cell r="O127" t="str">
            <v>Feature Function(s)</v>
          </cell>
          <cell r="P127" t="str">
            <v>Administration</v>
          </cell>
          <cell r="Q127" t="str">
            <v>_</v>
          </cell>
        </row>
        <row r="128">
          <cell r="A128">
            <v>10</v>
          </cell>
          <cell r="B128" t="str">
            <v>604</v>
          </cell>
          <cell r="C128" t="str">
            <v>Building</v>
          </cell>
          <cell r="D128" t="str">
            <v>Prison</v>
          </cell>
          <cell r="E128" t="str">
            <v>AL013</v>
          </cell>
          <cell r="F128" t="str">
            <v>Building</v>
          </cell>
          <cell r="G128" t="str">
            <v>FFN_843</v>
          </cell>
          <cell r="H128" t="str">
            <v>FFN</v>
          </cell>
          <cell r="I128">
            <v>843</v>
          </cell>
          <cell r="J128" t="str">
            <v>Feature Function(s)</v>
          </cell>
          <cell r="K128" t="str">
            <v>Imprisonment</v>
          </cell>
          <cell r="L128" t="str">
            <v>_</v>
          </cell>
          <cell r="Q128" t="str">
            <v>_</v>
          </cell>
        </row>
        <row r="129">
          <cell r="A129">
            <v>62</v>
          </cell>
          <cell r="B129" t="str">
            <v>605</v>
          </cell>
          <cell r="C129" t="str">
            <v>Palace</v>
          </cell>
          <cell r="D129" t="str">
            <v>Palace</v>
          </cell>
          <cell r="E129" t="str">
            <v>AL013</v>
          </cell>
          <cell r="F129" t="str">
            <v>Building</v>
          </cell>
          <cell r="G129" t="str">
            <v>FFN_815</v>
          </cell>
          <cell r="H129" t="str">
            <v>FFN</v>
          </cell>
          <cell r="I129">
            <v>815</v>
          </cell>
          <cell r="J129" t="str">
            <v>Feature Function(s)</v>
          </cell>
          <cell r="K129" t="str">
            <v>Palace</v>
          </cell>
          <cell r="L129" t="str">
            <v>_</v>
          </cell>
          <cell r="Q129" t="str">
            <v>_</v>
          </cell>
        </row>
        <row r="130">
          <cell r="A130">
            <v>381</v>
          </cell>
          <cell r="B130" t="str">
            <v>606</v>
          </cell>
          <cell r="C130" t="str">
            <v>Castle</v>
          </cell>
          <cell r="D130" t="str">
            <v>Castle</v>
          </cell>
          <cell r="E130" t="str">
            <v>AL375</v>
          </cell>
          <cell r="F130" t="str">
            <v xml:space="preserve">Castle </v>
          </cell>
          <cell r="G130" t="str">
            <v>_</v>
          </cell>
          <cell r="L130" t="str">
            <v>_</v>
          </cell>
          <cell r="Q130" t="str">
            <v>_</v>
          </cell>
        </row>
        <row r="131">
          <cell r="A131">
            <v>13</v>
          </cell>
          <cell r="B131" t="str">
            <v>607</v>
          </cell>
          <cell r="C131" t="str">
            <v>Castle</v>
          </cell>
          <cell r="D131" t="str">
            <v>Fortification - Constructed for Military Defense</v>
          </cell>
          <cell r="E131" t="str">
            <v>AH050</v>
          </cell>
          <cell r="F131" t="str">
            <v>Fortification</v>
          </cell>
          <cell r="G131" t="str">
            <v>_</v>
          </cell>
          <cell r="L131" t="str">
            <v>_</v>
          </cell>
          <cell r="Q131" t="str">
            <v>_</v>
          </cell>
        </row>
        <row r="132">
          <cell r="A132">
            <v>310</v>
          </cell>
          <cell r="B132" t="str">
            <v>610</v>
          </cell>
          <cell r="C132" t="str">
            <v>Building</v>
          </cell>
          <cell r="D132" t="str">
            <v>Institutional Building, General</v>
          </cell>
          <cell r="E132" t="str">
            <v>AL013</v>
          </cell>
          <cell r="F132" t="str">
            <v>Building</v>
          </cell>
          <cell r="G132" t="str">
            <v>FFN_859</v>
          </cell>
          <cell r="H132" t="str">
            <v>FFN</v>
          </cell>
          <cell r="I132">
            <v>859</v>
          </cell>
          <cell r="J132" t="str">
            <v>Feature Function(s)</v>
          </cell>
          <cell r="K132" t="str">
            <v>Institution</v>
          </cell>
          <cell r="L132" t="str">
            <v>_</v>
          </cell>
          <cell r="Q132" t="str">
            <v>_</v>
          </cell>
          <cell r="V132" t="str">
            <v>[NCGIS]: "Seems to be general case overarching school, hospital, observatory, ...; is this functional classification important?" [PVA]: "A generalized feature due to lack of better source material."</v>
          </cell>
        </row>
        <row r="133">
          <cell r="A133">
            <v>61</v>
          </cell>
          <cell r="B133" t="str">
            <v>620</v>
          </cell>
          <cell r="C133" t="str">
            <v>Building</v>
          </cell>
          <cell r="D133" t="str">
            <v>School, General</v>
          </cell>
          <cell r="E133" t="str">
            <v>AL013</v>
          </cell>
          <cell r="F133" t="str">
            <v>Building</v>
          </cell>
          <cell r="G133" t="str">
            <v>FFN_850</v>
          </cell>
          <cell r="H133" t="str">
            <v>FFN</v>
          </cell>
          <cell r="I133">
            <v>850</v>
          </cell>
          <cell r="J133" t="str">
            <v>Feature Function(s)</v>
          </cell>
          <cell r="K133" t="str">
            <v>Education</v>
          </cell>
          <cell r="L133" t="str">
            <v>_</v>
          </cell>
          <cell r="Q133" t="str">
            <v>_</v>
          </cell>
        </row>
        <row r="134">
          <cell r="A134">
            <v>93</v>
          </cell>
          <cell r="B134" t="str">
            <v>621</v>
          </cell>
          <cell r="C134" t="str">
            <v>Building</v>
          </cell>
          <cell r="D134" t="str">
            <v>School with Flat Roof (type 620 with flat roof)</v>
          </cell>
          <cell r="E134" t="str">
            <v>AL013</v>
          </cell>
          <cell r="F134" t="str">
            <v>Building</v>
          </cell>
          <cell r="G134" t="str">
            <v>FFN_850</v>
          </cell>
          <cell r="H134" t="str">
            <v>FFN</v>
          </cell>
          <cell r="I134">
            <v>850</v>
          </cell>
          <cell r="J134" t="str">
            <v>Feature Function(s)</v>
          </cell>
          <cell r="K134" t="str">
            <v>Education</v>
          </cell>
          <cell r="L134" t="str">
            <v>SSR_41</v>
          </cell>
          <cell r="M134" t="str">
            <v>SSR</v>
          </cell>
          <cell r="N134">
            <v>41</v>
          </cell>
          <cell r="O134" t="str">
            <v>Roof Shape</v>
          </cell>
          <cell r="P134" t="str">
            <v>Flat</v>
          </cell>
          <cell r="Q134" t="str">
            <v>_</v>
          </cell>
        </row>
        <row r="135">
          <cell r="A135">
            <v>30</v>
          </cell>
          <cell r="B135" t="str">
            <v>622</v>
          </cell>
          <cell r="C135" t="str">
            <v>Building</v>
          </cell>
          <cell r="D135" t="str">
            <v>School with Gable Roof (type 620 with gable roof)</v>
          </cell>
          <cell r="E135" t="str">
            <v>AL013</v>
          </cell>
          <cell r="F135" t="str">
            <v>Building</v>
          </cell>
          <cell r="G135" t="str">
            <v>FFN_850</v>
          </cell>
          <cell r="H135" t="str">
            <v>FFN</v>
          </cell>
          <cell r="I135">
            <v>850</v>
          </cell>
          <cell r="J135" t="str">
            <v>Feature Function(s)</v>
          </cell>
          <cell r="K135" t="str">
            <v>Education</v>
          </cell>
          <cell r="L135" t="str">
            <v>SSR_42</v>
          </cell>
          <cell r="M135" t="str">
            <v>SSR</v>
          </cell>
          <cell r="N135">
            <v>42</v>
          </cell>
          <cell r="O135" t="str">
            <v>Roof Shape</v>
          </cell>
          <cell r="P135" t="str">
            <v>Pitched</v>
          </cell>
          <cell r="Q135" t="str">
            <v>_</v>
          </cell>
        </row>
        <row r="136">
          <cell r="A136">
            <v>96</v>
          </cell>
          <cell r="B136" t="str">
            <v>630</v>
          </cell>
          <cell r="C136" t="str">
            <v>Building</v>
          </cell>
          <cell r="D136" t="str">
            <v>Hospital</v>
          </cell>
          <cell r="E136" t="str">
            <v>AL013</v>
          </cell>
          <cell r="F136" t="str">
            <v>Building</v>
          </cell>
          <cell r="G136" t="str">
            <v>FFN_861</v>
          </cell>
          <cell r="H136" t="str">
            <v>FFN</v>
          </cell>
          <cell r="I136">
            <v>861</v>
          </cell>
          <cell r="J136" t="str">
            <v>Feature Function(s)</v>
          </cell>
          <cell r="K136" t="str">
            <v>In-patient Care</v>
          </cell>
          <cell r="L136" t="str">
            <v>_</v>
          </cell>
          <cell r="Q136" t="str">
            <v>_</v>
          </cell>
        </row>
        <row r="137">
          <cell r="A137">
            <v>116</v>
          </cell>
          <cell r="B137" t="str">
            <v>631</v>
          </cell>
          <cell r="C137" t="str">
            <v>Building</v>
          </cell>
          <cell r="D137" t="str">
            <v>Hospital with Flat Roof (type 630 with flat roof)</v>
          </cell>
          <cell r="E137" t="str">
            <v>AL013</v>
          </cell>
          <cell r="F137" t="str">
            <v>Building</v>
          </cell>
          <cell r="G137" t="str">
            <v>FFN_861</v>
          </cell>
          <cell r="H137" t="str">
            <v>FFN</v>
          </cell>
          <cell r="I137">
            <v>861</v>
          </cell>
          <cell r="J137" t="str">
            <v>Feature Function(s)</v>
          </cell>
          <cell r="K137" t="str">
            <v>In-patient Care</v>
          </cell>
          <cell r="L137" t="str">
            <v>SSR_41</v>
          </cell>
          <cell r="M137" t="str">
            <v>SSR</v>
          </cell>
          <cell r="N137">
            <v>41</v>
          </cell>
          <cell r="O137" t="str">
            <v>Roof Shape</v>
          </cell>
          <cell r="P137" t="str">
            <v>Flat</v>
          </cell>
          <cell r="Q137" t="str">
            <v>_</v>
          </cell>
        </row>
        <row r="138">
          <cell r="A138">
            <v>19</v>
          </cell>
          <cell r="B138" t="str">
            <v>632</v>
          </cell>
          <cell r="C138" t="str">
            <v>Building</v>
          </cell>
          <cell r="D138" t="str">
            <v>Hospital with Gable Roof (type 630 with gable roof)</v>
          </cell>
          <cell r="E138" t="str">
            <v>AL013</v>
          </cell>
          <cell r="F138" t="str">
            <v>Building</v>
          </cell>
          <cell r="G138" t="str">
            <v>FFN_861</v>
          </cell>
          <cell r="H138" t="str">
            <v>FFN</v>
          </cell>
          <cell r="I138">
            <v>861</v>
          </cell>
          <cell r="J138" t="str">
            <v>Feature Function(s)</v>
          </cell>
          <cell r="K138" t="str">
            <v>In-patient Care</v>
          </cell>
          <cell r="L138" t="str">
            <v>SSR_42</v>
          </cell>
          <cell r="M138" t="str">
            <v>SSR</v>
          </cell>
          <cell r="N138">
            <v>42</v>
          </cell>
          <cell r="O138" t="str">
            <v>Roof Shape</v>
          </cell>
          <cell r="P138" t="str">
            <v>Pitched</v>
          </cell>
          <cell r="Q138" t="str">
            <v>_</v>
          </cell>
        </row>
        <row r="139">
          <cell r="A139">
            <v>20</v>
          </cell>
          <cell r="B139" t="str">
            <v>640</v>
          </cell>
          <cell r="C139" t="str">
            <v>Building</v>
          </cell>
          <cell r="D139" t="str">
            <v>Observatory</v>
          </cell>
          <cell r="E139" t="str">
            <v>AL142</v>
          </cell>
          <cell r="F139" t="str">
            <v>Astronomical Observatory</v>
          </cell>
          <cell r="G139" t="str">
            <v>_</v>
          </cell>
          <cell r="L139" t="str">
            <v>_</v>
          </cell>
          <cell r="Q139" t="str">
            <v>_</v>
          </cell>
        </row>
        <row r="140">
          <cell r="A140">
            <v>17</v>
          </cell>
          <cell r="B140" t="str">
            <v>641</v>
          </cell>
          <cell r="C140" t="str">
            <v>Building</v>
          </cell>
          <cell r="D140" t="str">
            <v>Observatory with Dome Roof (type 640 with dome roof)</v>
          </cell>
          <cell r="E140" t="str">
            <v>AL142</v>
          </cell>
          <cell r="F140" t="str">
            <v>Astronomical Observatory</v>
          </cell>
          <cell r="G140" t="str">
            <v>_</v>
          </cell>
          <cell r="L140" t="str">
            <v>_</v>
          </cell>
          <cell r="Q140" t="str">
            <v>_</v>
          </cell>
        </row>
        <row r="141">
          <cell r="A141">
            <v>2201</v>
          </cell>
          <cell r="B141" t="str">
            <v>650</v>
          </cell>
          <cell r="C141" t="str">
            <v>Church</v>
          </cell>
          <cell r="D141" t="str">
            <v>House of Religious Worship, General (Church, Mosque, Synagogue, Temple) :  Also see Steeple</v>
          </cell>
          <cell r="E141" t="str">
            <v>AL330</v>
          </cell>
          <cell r="F141" t="str">
            <v>Religious Facility</v>
          </cell>
          <cell r="G141" t="str">
            <v>RFA_0</v>
          </cell>
          <cell r="H141" t="str">
            <v>RFA</v>
          </cell>
          <cell r="I141">
            <v>0</v>
          </cell>
          <cell r="J141" t="str">
            <v>Religious Facility Type</v>
          </cell>
          <cell r="K141" t="e">
            <v>#N/A</v>
          </cell>
          <cell r="L141" t="str">
            <v>_</v>
          </cell>
          <cell r="Q141" t="str">
            <v>_</v>
          </cell>
        </row>
        <row r="142">
          <cell r="A142">
            <v>143</v>
          </cell>
          <cell r="B142" t="str">
            <v>651</v>
          </cell>
          <cell r="C142" t="str">
            <v>Church (Minaret)</v>
          </cell>
          <cell r="D142" t="str">
            <v>House of Religious Worship - Minaret</v>
          </cell>
          <cell r="E142" t="str">
            <v>AL330</v>
          </cell>
          <cell r="F142" t="str">
            <v>Religious Facility</v>
          </cell>
          <cell r="G142" t="str">
            <v>RFA_5</v>
          </cell>
          <cell r="H142" t="str">
            <v>RFA</v>
          </cell>
          <cell r="I142">
            <v>5</v>
          </cell>
          <cell r="J142" t="str">
            <v>Religious Facility Type</v>
          </cell>
          <cell r="K142" t="str">
            <v>Minaret</v>
          </cell>
          <cell r="L142" t="str">
            <v>SSR_80</v>
          </cell>
          <cell r="M142" t="str">
            <v>SSR</v>
          </cell>
          <cell r="N142">
            <v>80</v>
          </cell>
          <cell r="O142" t="str">
            <v>Roof Shape</v>
          </cell>
          <cell r="P142" t="str">
            <v>With Minaret</v>
          </cell>
          <cell r="Q142" t="str">
            <v>_</v>
          </cell>
        </row>
        <row r="143">
          <cell r="A143">
            <v>13</v>
          </cell>
          <cell r="B143" t="str">
            <v>652</v>
          </cell>
          <cell r="C143" t="str">
            <v>Church (Mosque)</v>
          </cell>
          <cell r="D143" t="str">
            <v>House of Religious Worship - Mosque</v>
          </cell>
          <cell r="E143" t="str">
            <v>AL330</v>
          </cell>
          <cell r="F143" t="str">
            <v>Religious Facility</v>
          </cell>
          <cell r="G143" t="str">
            <v>RFA_7</v>
          </cell>
          <cell r="H143" t="str">
            <v>RFA</v>
          </cell>
          <cell r="I143">
            <v>7</v>
          </cell>
          <cell r="J143" t="str">
            <v>Religious Facility Type</v>
          </cell>
          <cell r="K143" t="str">
            <v>Mosque</v>
          </cell>
          <cell r="L143" t="str">
            <v>_</v>
          </cell>
          <cell r="Q143" t="str">
            <v>_</v>
          </cell>
        </row>
        <row r="144">
          <cell r="A144">
            <v>0</v>
          </cell>
          <cell r="B144" t="str">
            <v>653</v>
          </cell>
          <cell r="C144" t="str">
            <v>Church (Synagogue)</v>
          </cell>
          <cell r="D144" t="str">
            <v>House of Religious Worship - Synagogue</v>
          </cell>
          <cell r="E144" t="str">
            <v>AL330</v>
          </cell>
          <cell r="F144" t="str">
            <v>Religious Facility</v>
          </cell>
          <cell r="G144" t="str">
            <v>RFA_13</v>
          </cell>
          <cell r="H144" t="str">
            <v>RFA</v>
          </cell>
          <cell r="I144">
            <v>13</v>
          </cell>
          <cell r="J144" t="str">
            <v>Religious Facility Type</v>
          </cell>
          <cell r="K144" t="str">
            <v>Synagogue</v>
          </cell>
          <cell r="L144" t="str">
            <v>_</v>
          </cell>
          <cell r="Q144" t="str">
            <v>_</v>
          </cell>
        </row>
        <row r="145">
          <cell r="A145">
            <v>6</v>
          </cell>
          <cell r="B145" t="str">
            <v>654</v>
          </cell>
          <cell r="C145" t="str">
            <v>Church (Temple)</v>
          </cell>
          <cell r="D145" t="str">
            <v>House of Religious Worship - Temple</v>
          </cell>
          <cell r="E145" t="str">
            <v>AL330</v>
          </cell>
          <cell r="F145" t="str">
            <v>Religious Facility</v>
          </cell>
          <cell r="G145" t="str">
            <v>RFA_15</v>
          </cell>
          <cell r="H145" t="str">
            <v>RFA</v>
          </cell>
          <cell r="I145">
            <v>15</v>
          </cell>
          <cell r="J145" t="str">
            <v>Religious Facility Type</v>
          </cell>
          <cell r="K145" t="str">
            <v>Temple</v>
          </cell>
          <cell r="L145" t="str">
            <v>_</v>
          </cell>
          <cell r="Q145" t="str">
            <v>_</v>
          </cell>
        </row>
        <row r="146">
          <cell r="A146">
            <v>310</v>
          </cell>
          <cell r="B146" t="str">
            <v>680</v>
          </cell>
          <cell r="C146" t="str">
            <v>Monument</v>
          </cell>
          <cell r="D146" t="str">
            <v>Government/Institutional/Religious Structure, General; DCHUM/ECHUM: "Monument (general - all types)"</v>
          </cell>
          <cell r="E146" t="str">
            <v>AL130</v>
          </cell>
          <cell r="F146" t="str">
            <v>Memorial Monument</v>
          </cell>
          <cell r="G146" t="str">
            <v>_</v>
          </cell>
          <cell r="L146" t="str">
            <v>_</v>
          </cell>
          <cell r="Q146" t="str">
            <v>_</v>
          </cell>
        </row>
        <row r="147">
          <cell r="A147">
            <v>18028</v>
          </cell>
          <cell r="B147" t="str">
            <v>681</v>
          </cell>
          <cell r="C147" t="str">
            <v>Steeple</v>
          </cell>
          <cell r="D147" t="str">
            <v>House of Religious Worship with Steeple</v>
          </cell>
          <cell r="E147" t="str">
            <v>AL330</v>
          </cell>
          <cell r="F147" t="str">
            <v>Religious Facility</v>
          </cell>
          <cell r="G147" t="str">
            <v>SSR_51</v>
          </cell>
          <cell r="H147" t="str">
            <v>SSR</v>
          </cell>
          <cell r="I147">
            <v>51</v>
          </cell>
          <cell r="J147" t="str">
            <v>Roof Shape</v>
          </cell>
          <cell r="K147" t="str">
            <v>With Steeple</v>
          </cell>
          <cell r="L147" t="str">
            <v>RFA_0</v>
          </cell>
          <cell r="M147" t="str">
            <v>RFA</v>
          </cell>
          <cell r="N147">
            <v>0</v>
          </cell>
          <cell r="O147" t="str">
            <v>Religious Facility Type</v>
          </cell>
          <cell r="P147" t="e">
            <v>#N/A</v>
          </cell>
          <cell r="Q147" t="str">
            <v>_</v>
          </cell>
        </row>
        <row r="148">
          <cell r="A148">
            <v>807</v>
          </cell>
          <cell r="B148" t="str">
            <v>682</v>
          </cell>
          <cell r="C148" t="str">
            <v>Monument</v>
          </cell>
          <cell r="D148" t="str">
            <v>Monument/Obelisk</v>
          </cell>
          <cell r="E148" t="str">
            <v>AL130</v>
          </cell>
          <cell r="F148" t="str">
            <v>Memorial Monument</v>
          </cell>
          <cell r="G148" t="str">
            <v>SSC_109</v>
          </cell>
          <cell r="H148" t="str">
            <v>SSC</v>
          </cell>
          <cell r="I148">
            <v>109</v>
          </cell>
          <cell r="J148" t="str">
            <v>Structure Shape</v>
          </cell>
          <cell r="K148" t="str">
            <v>Obelisk</v>
          </cell>
          <cell r="L148" t="str">
            <v>_</v>
          </cell>
          <cell r="Q148" t="str">
            <v>_</v>
          </cell>
        </row>
        <row r="149">
          <cell r="A149">
            <v>17</v>
          </cell>
          <cell r="B149" t="str">
            <v>683</v>
          </cell>
          <cell r="C149" t="str">
            <v>Arch</v>
          </cell>
          <cell r="D149" t="str">
            <v>Arch</v>
          </cell>
          <cell r="E149" t="str">
            <v>AL130</v>
          </cell>
          <cell r="F149" t="str">
            <v>Memorial Monument</v>
          </cell>
          <cell r="G149" t="str">
            <v>SSC_77</v>
          </cell>
          <cell r="H149" t="str">
            <v>SSC</v>
          </cell>
          <cell r="I149">
            <v>77</v>
          </cell>
          <cell r="J149" t="str">
            <v>Structure Shape</v>
          </cell>
          <cell r="K149" t="str">
            <v>Arched</v>
          </cell>
          <cell r="L149" t="str">
            <v>_</v>
          </cell>
          <cell r="Q149" t="str">
            <v>_</v>
          </cell>
        </row>
        <row r="150">
          <cell r="A150">
            <v>26</v>
          </cell>
          <cell r="B150" t="str">
            <v>684</v>
          </cell>
          <cell r="C150" t="str">
            <v>Pyramid</v>
          </cell>
          <cell r="D150" t="str">
            <v>Pyramid</v>
          </cell>
          <cell r="E150" t="str">
            <v>AL130</v>
          </cell>
          <cell r="F150" t="str">
            <v>Memorial Monument</v>
          </cell>
          <cell r="G150" t="str">
            <v>SSC_12</v>
          </cell>
          <cell r="H150" t="str">
            <v>SSC</v>
          </cell>
          <cell r="I150">
            <v>12</v>
          </cell>
          <cell r="J150" t="str">
            <v>Structure Shape</v>
          </cell>
          <cell r="K150" t="str">
            <v>Pyramidal</v>
          </cell>
          <cell r="L150" t="str">
            <v>_</v>
          </cell>
          <cell r="Q150" t="str">
            <v>_</v>
          </cell>
        </row>
        <row r="151">
          <cell r="A151">
            <v>3636</v>
          </cell>
          <cell r="B151" t="str">
            <v>702</v>
          </cell>
          <cell r="C151" t="str">
            <v>Tower</v>
          </cell>
          <cell r="D151" t="str">
            <v>Airport/Airbase Control Tower</v>
          </cell>
          <cell r="E151" t="str">
            <v>AQ060</v>
          </cell>
          <cell r="F151" t="str">
            <v>Control Tower</v>
          </cell>
          <cell r="G151" t="str">
            <v>TRS_1</v>
          </cell>
          <cell r="H151" t="str">
            <v>TRS</v>
          </cell>
          <cell r="I151">
            <v>1</v>
          </cell>
          <cell r="J151" t="str">
            <v>Transportation System Type</v>
          </cell>
          <cell r="K151" t="str">
            <v>Aeronautical</v>
          </cell>
          <cell r="L151" t="str">
            <v>_</v>
          </cell>
          <cell r="Q151" t="str">
            <v>_</v>
          </cell>
        </row>
        <row r="152">
          <cell r="A152">
            <v>33</v>
          </cell>
          <cell r="B152" t="str">
            <v>704</v>
          </cell>
          <cell r="C152" t="str">
            <v>Hanger (Flat Roof)</v>
          </cell>
          <cell r="D152" t="str">
            <v>Aircraft Hanger Building - Flat Roof</v>
          </cell>
          <cell r="E152" t="str">
            <v>GB230</v>
          </cell>
          <cell r="F152" t="str">
            <v>Aircraft Hangar</v>
          </cell>
          <cell r="G152" t="str">
            <v>SSR_41</v>
          </cell>
          <cell r="H152" t="str">
            <v>SSR</v>
          </cell>
          <cell r="I152">
            <v>41</v>
          </cell>
          <cell r="J152" t="str">
            <v>Roof Shape</v>
          </cell>
          <cell r="K152" t="str">
            <v>Flat</v>
          </cell>
          <cell r="L152" t="str">
            <v>_</v>
          </cell>
          <cell r="Q152" t="str">
            <v>_</v>
          </cell>
        </row>
        <row r="153">
          <cell r="A153">
            <v>44</v>
          </cell>
          <cell r="B153" t="str">
            <v>705</v>
          </cell>
          <cell r="C153" t="str">
            <v>Hanger (Curved Roof)</v>
          </cell>
          <cell r="D153" t="str">
            <v>Aircraft Hanger Building - Curved Roof</v>
          </cell>
          <cell r="E153" t="str">
            <v>GB230</v>
          </cell>
          <cell r="F153" t="str">
            <v>Aircraft Hangar</v>
          </cell>
          <cell r="G153" t="str">
            <v>SSR_38</v>
          </cell>
          <cell r="H153" t="str">
            <v>SSR</v>
          </cell>
          <cell r="I153">
            <v>38</v>
          </cell>
          <cell r="J153" t="str">
            <v>Roof Shape</v>
          </cell>
          <cell r="K153" t="str">
            <v>Semi-cylindrical</v>
          </cell>
          <cell r="L153" t="str">
            <v>_</v>
          </cell>
          <cell r="Q153" t="str">
            <v>_</v>
          </cell>
          <cell r="V153" t="str">
            <v>[PVA]: "Most likely a half-cylinder -- quonset-like -- but there might be unimportant variation."</v>
          </cell>
        </row>
        <row r="154">
          <cell r="A154">
            <v>226</v>
          </cell>
          <cell r="B154" t="str">
            <v>710</v>
          </cell>
          <cell r="C154" t="str">
            <v>Airbase NAVAID</v>
          </cell>
          <cell r="D154" t="str">
            <v>Airport NAVAID / Airbase Electronic/Navigation Aid</v>
          </cell>
          <cell r="E154" t="str">
            <v>GA035</v>
          </cell>
          <cell r="F154" t="str">
            <v>Aeronautical NAVAID</v>
          </cell>
          <cell r="G154" t="str">
            <v>_</v>
          </cell>
          <cell r="L154" t="str">
            <v>_</v>
          </cell>
          <cell r="Q154" t="str">
            <v>_</v>
          </cell>
          <cell r="V154" t="str">
            <v>[PVA]: "710-718 are from airfield surveys and are likely also in ADDE with much more atttribution."</v>
          </cell>
        </row>
        <row r="155">
          <cell r="A155">
            <v>46</v>
          </cell>
          <cell r="B155" t="str">
            <v>711</v>
          </cell>
          <cell r="C155" t="str">
            <v>Radar (Reflector)</v>
          </cell>
          <cell r="D155" t="str">
            <v>Radar Reflector</v>
          </cell>
          <cell r="E155" t="str">
            <v>GA035</v>
          </cell>
          <cell r="F155" t="str">
            <v>Aeronautical NAVAID</v>
          </cell>
          <cell r="G155" t="str">
            <v>NST_55</v>
          </cell>
          <cell r="H155" t="str">
            <v>NST</v>
          </cell>
          <cell r="I155">
            <v>55</v>
          </cell>
          <cell r="J155" t="str">
            <v>Navigation System Type</v>
          </cell>
          <cell r="K155" t="str">
            <v>Radar Reflector</v>
          </cell>
          <cell r="L155" t="str">
            <v>_</v>
          </cell>
          <cell r="Q155" t="str">
            <v>_</v>
          </cell>
        </row>
        <row r="156">
          <cell r="A156">
            <v>35</v>
          </cell>
          <cell r="B156" t="str">
            <v>714</v>
          </cell>
          <cell r="C156" t="str">
            <v>Radar (Antenna VORTAC)</v>
          </cell>
          <cell r="D156" t="str">
            <v>VOR/VORTAC/TACON Facility</v>
          </cell>
          <cell r="E156" t="str">
            <v>GA035</v>
          </cell>
          <cell r="F156" t="str">
            <v>Aeronautical NAVAID</v>
          </cell>
          <cell r="G156" t="str">
            <v>NST_22</v>
          </cell>
          <cell r="H156" t="str">
            <v>NST</v>
          </cell>
          <cell r="I156">
            <v>22</v>
          </cell>
          <cell r="J156" t="str">
            <v>Navigation System Type</v>
          </cell>
          <cell r="K156" t="str">
            <v>VHF Omni Directional Radio Range and TACAN (VORTAC)</v>
          </cell>
          <cell r="L156" t="str">
            <v>_</v>
          </cell>
          <cell r="Q156" t="str">
            <v>_</v>
          </cell>
        </row>
        <row r="157">
          <cell r="A157">
            <v>38</v>
          </cell>
          <cell r="B157" t="str">
            <v>715</v>
          </cell>
          <cell r="C157" t="str">
            <v>Radar (Antenna Radon)</v>
          </cell>
          <cell r="D157" t="str">
            <v>Antenna (Radar with Radome)</v>
          </cell>
          <cell r="E157" t="str">
            <v>GA035</v>
          </cell>
          <cell r="F157" t="str">
            <v>Aeronautical NAVAID</v>
          </cell>
          <cell r="G157" t="str">
            <v>NST_35</v>
          </cell>
          <cell r="H157" t="str">
            <v>NST</v>
          </cell>
          <cell r="I157">
            <v>35</v>
          </cell>
          <cell r="J157" t="str">
            <v>Navigation System Type</v>
          </cell>
          <cell r="K157" t="str">
            <v>Radar Antenna</v>
          </cell>
          <cell r="L157" t="str">
            <v>RAC_3</v>
          </cell>
          <cell r="M157" t="str">
            <v>RAC</v>
          </cell>
          <cell r="N157">
            <v>3</v>
          </cell>
          <cell r="O157" t="str">
            <v>Radar Antenna Configuration</v>
          </cell>
          <cell r="P157" t="str">
            <v>Radome</v>
          </cell>
          <cell r="Q157" t="str">
            <v>_</v>
          </cell>
        </row>
        <row r="158">
          <cell r="A158">
            <v>18</v>
          </cell>
          <cell r="B158" t="str">
            <v>716</v>
          </cell>
          <cell r="C158" t="str">
            <v>Radar (Ant.Twr. Mnt. Radon)</v>
          </cell>
          <cell r="D158" t="str">
            <v>Antenna (with Radar Tower Mounted with Radome)</v>
          </cell>
          <cell r="E158" t="str">
            <v>GA035</v>
          </cell>
          <cell r="F158" t="str">
            <v>Aeronautical NAVAID</v>
          </cell>
          <cell r="G158" t="str">
            <v>NST_35</v>
          </cell>
          <cell r="H158" t="str">
            <v>NST</v>
          </cell>
          <cell r="I158">
            <v>35</v>
          </cell>
          <cell r="J158" t="str">
            <v>Navigation System Type</v>
          </cell>
          <cell r="K158" t="str">
            <v>Radar Antenna</v>
          </cell>
          <cell r="L158" t="str">
            <v>RAC_4</v>
          </cell>
          <cell r="M158" t="str">
            <v>RAC</v>
          </cell>
          <cell r="N158">
            <v>4</v>
          </cell>
          <cell r="O158" t="str">
            <v>Radar Antenna Configuration</v>
          </cell>
          <cell r="P158" t="str">
            <v>Radome on Tower</v>
          </cell>
          <cell r="Q158" t="str">
            <v>_</v>
          </cell>
        </row>
        <row r="159">
          <cell r="A159">
            <v>552</v>
          </cell>
          <cell r="B159" t="str">
            <v>717</v>
          </cell>
          <cell r="C159" t="str">
            <v>Radar Antenna</v>
          </cell>
          <cell r="D159" t="str">
            <v>Antenna  Radar</v>
          </cell>
          <cell r="E159" t="str">
            <v>GA035</v>
          </cell>
          <cell r="F159" t="str">
            <v>Aeronautical NAVAID</v>
          </cell>
          <cell r="G159" t="str">
            <v>NST_35</v>
          </cell>
          <cell r="H159" t="str">
            <v>NST</v>
          </cell>
          <cell r="I159">
            <v>35</v>
          </cell>
          <cell r="J159" t="str">
            <v>Navigation System Type</v>
          </cell>
          <cell r="K159" t="str">
            <v>Radar Antenna</v>
          </cell>
          <cell r="L159" t="str">
            <v>_</v>
          </cell>
          <cell r="Q159" t="str">
            <v>_</v>
          </cell>
        </row>
        <row r="160">
          <cell r="A160">
            <v>33</v>
          </cell>
          <cell r="B160" t="str">
            <v>718</v>
          </cell>
          <cell r="C160" t="str">
            <v>Radar Antenna (Twr.Mnt.)</v>
          </cell>
          <cell r="D160" t="str">
            <v>Radar Antenna  (Tower Mounted)</v>
          </cell>
          <cell r="E160" t="str">
            <v>GA035</v>
          </cell>
          <cell r="F160" t="str">
            <v>Aeronautical NAVAID</v>
          </cell>
          <cell r="G160" t="str">
            <v>NST_35</v>
          </cell>
          <cell r="H160" t="str">
            <v>NST</v>
          </cell>
          <cell r="I160">
            <v>35</v>
          </cell>
          <cell r="J160" t="str">
            <v>Navigation System Type</v>
          </cell>
          <cell r="K160" t="str">
            <v>Radar Antenna</v>
          </cell>
          <cell r="L160" t="str">
            <v>RAC_6</v>
          </cell>
          <cell r="M160" t="str">
            <v>RAC</v>
          </cell>
          <cell r="N160">
            <v>6</v>
          </cell>
          <cell r="O160" t="str">
            <v>Radar Antenna Configuration</v>
          </cell>
          <cell r="P160" t="str">
            <v>Tower Mounted</v>
          </cell>
          <cell r="Q160" t="str">
            <v>_</v>
          </cell>
        </row>
        <row r="161">
          <cell r="A161">
            <v>427</v>
          </cell>
          <cell r="B161" t="str">
            <v>720</v>
          </cell>
          <cell r="C161" t="str">
            <v>Air Obstruction (Man Made)</v>
          </cell>
          <cell r="D161" t="str">
            <v>Miscellaneous Air Obstruction - Man-made</v>
          </cell>
          <cell r="G161" t="str">
            <v>_</v>
          </cell>
          <cell r="L161" t="str">
            <v>_</v>
          </cell>
          <cell r="Q161" t="str">
            <v>_</v>
          </cell>
          <cell r="V161" t="str">
            <v>[PVA]: "Many of the feature instances collected here do not have their own DVOF Code (e.g., windsock). They are most often associated with an airfield.  When the specific feature type is known it many be collected in the remarks field. The code didn't com</v>
          </cell>
        </row>
        <row r="162">
          <cell r="A162">
            <v>130</v>
          </cell>
          <cell r="B162" t="str">
            <v>755</v>
          </cell>
          <cell r="C162" t="str">
            <v>Offshore Structure</v>
          </cell>
          <cell r="D162" t="str">
            <v>Offshore Loading Facility</v>
          </cell>
          <cell r="E162" t="str">
            <v>BB170</v>
          </cell>
          <cell r="F162" t="str">
            <v>Single Point Mooring</v>
          </cell>
          <cell r="G162" t="str">
            <v>_</v>
          </cell>
          <cell r="L162" t="str">
            <v>_</v>
          </cell>
          <cell r="Q162" t="str">
            <v>_</v>
          </cell>
          <cell r="V162" t="str">
            <v>[PVA]: "These are platforms unconnected to land (except by pipeline) -- 'bunkering pier' is a colloquial expression; should follow the correct maritime perspective."</v>
          </cell>
        </row>
        <row r="163">
          <cell r="A163">
            <v>10</v>
          </cell>
          <cell r="B163" t="str">
            <v>761</v>
          </cell>
          <cell r="C163" t="str">
            <v>Lightship</v>
          </cell>
          <cell r="D163" t="str">
            <v>Navigation Lightship, Permanently Moored</v>
          </cell>
          <cell r="E163" t="str">
            <v>BC070</v>
          </cell>
          <cell r="F163" t="str">
            <v>Light Vessel</v>
          </cell>
          <cell r="G163" t="str">
            <v>_</v>
          </cell>
          <cell r="L163" t="str">
            <v>_</v>
          </cell>
          <cell r="Q163" t="str">
            <v>_</v>
          </cell>
        </row>
        <row r="164">
          <cell r="A164">
            <v>939</v>
          </cell>
          <cell r="B164" t="str">
            <v>765</v>
          </cell>
          <cell r="C164" t="str">
            <v>Lighthouse</v>
          </cell>
          <cell r="D164" t="str">
            <v>Lighthouse</v>
          </cell>
          <cell r="E164" t="str">
            <v>BC050</v>
          </cell>
          <cell r="F164" t="str">
            <v>Lighthouse</v>
          </cell>
          <cell r="G164" t="str">
            <v>_</v>
          </cell>
          <cell r="L164" t="str">
            <v>_</v>
          </cell>
          <cell r="Q164" t="str">
            <v>_</v>
          </cell>
        </row>
        <row r="165">
          <cell r="A165">
            <v>25</v>
          </cell>
          <cell r="B165" t="str">
            <v>785</v>
          </cell>
          <cell r="C165" t="str">
            <v>Tethered Balloon</v>
          </cell>
          <cell r="D165" t="str">
            <v>Tethered Balloon</v>
          </cell>
          <cell r="E165" t="str">
            <v>AL510</v>
          </cell>
          <cell r="F165" t="str">
            <v>Tethered Balloon</v>
          </cell>
          <cell r="G165" t="str">
            <v>_</v>
          </cell>
          <cell r="L165" t="str">
            <v>_</v>
          </cell>
          <cell r="Q165" t="str">
            <v>_</v>
          </cell>
          <cell r="V165" t="str">
            <v>[PVA]: "Anywhere between 50 and 3000 feet AGL."</v>
          </cell>
        </row>
        <row r="166">
          <cell r="A166">
            <v>6902</v>
          </cell>
          <cell r="B166" t="str">
            <v>801</v>
          </cell>
          <cell r="C166" t="str">
            <v>Tank</v>
          </cell>
          <cell r="D166" t="str">
            <v>Tank, General</v>
          </cell>
          <cell r="E166" t="str">
            <v>AM070</v>
          </cell>
          <cell r="F166" t="str">
            <v>Storage Tank</v>
          </cell>
          <cell r="G166" t="str">
            <v>_</v>
          </cell>
          <cell r="L166" t="str">
            <v>_</v>
          </cell>
          <cell r="Q166" t="str">
            <v>_</v>
          </cell>
        </row>
        <row r="167">
          <cell r="A167">
            <v>1111</v>
          </cell>
          <cell r="B167" t="str">
            <v>802</v>
          </cell>
          <cell r="C167" t="str">
            <v>Tank</v>
          </cell>
          <cell r="D167" t="str">
            <v>Tank, Cylindrical, Flat Top</v>
          </cell>
          <cell r="E167" t="str">
            <v>AM070</v>
          </cell>
          <cell r="F167" t="str">
            <v>Storage Tank</v>
          </cell>
          <cell r="G167" t="str">
            <v>SSC_65</v>
          </cell>
          <cell r="H167" t="str">
            <v>SSC</v>
          </cell>
          <cell r="I167">
            <v>65</v>
          </cell>
          <cell r="J167" t="str">
            <v>Structure Shape</v>
          </cell>
          <cell r="K167" t="str">
            <v>Cylindrical with Flat Top</v>
          </cell>
          <cell r="L167" t="str">
            <v>_</v>
          </cell>
          <cell r="Q167" t="str">
            <v>_</v>
          </cell>
        </row>
        <row r="168">
          <cell r="A168">
            <v>614</v>
          </cell>
          <cell r="B168" t="str">
            <v>803</v>
          </cell>
          <cell r="C168" t="str">
            <v>Tank</v>
          </cell>
          <cell r="D168" t="str">
            <v>Tank Cylindrical, Dome Top</v>
          </cell>
          <cell r="E168" t="str">
            <v>AM070</v>
          </cell>
          <cell r="F168" t="str">
            <v>Storage Tank</v>
          </cell>
          <cell r="G168" t="str">
            <v>SSC_66</v>
          </cell>
          <cell r="H168" t="str">
            <v>SSC</v>
          </cell>
          <cell r="I168">
            <v>66</v>
          </cell>
          <cell r="J168" t="str">
            <v>Structure Shape</v>
          </cell>
          <cell r="K168" t="str">
            <v>Cylindrical with Domed Top</v>
          </cell>
          <cell r="L168" t="str">
            <v>_</v>
          </cell>
          <cell r="Q168" t="str">
            <v>_</v>
          </cell>
        </row>
        <row r="169">
          <cell r="A169">
            <v>423</v>
          </cell>
          <cell r="B169" t="str">
            <v>804</v>
          </cell>
          <cell r="C169" t="str">
            <v>Tank</v>
          </cell>
          <cell r="D169" t="str">
            <v>Tank, Cylindrical, Peaked Top</v>
          </cell>
          <cell r="E169" t="str">
            <v>AM070</v>
          </cell>
          <cell r="F169" t="str">
            <v>Storage Tank</v>
          </cell>
          <cell r="G169" t="str">
            <v>SSC_71</v>
          </cell>
          <cell r="H169" t="str">
            <v>SSC</v>
          </cell>
          <cell r="I169">
            <v>71</v>
          </cell>
          <cell r="J169" t="str">
            <v>Structure Shape</v>
          </cell>
          <cell r="K169" t="str">
            <v>Cylindrical with Conical Top</v>
          </cell>
          <cell r="L169" t="str">
            <v>_</v>
          </cell>
          <cell r="Q169" t="str">
            <v>_</v>
          </cell>
        </row>
        <row r="170">
          <cell r="A170">
            <v>1983</v>
          </cell>
          <cell r="B170" t="str">
            <v>805</v>
          </cell>
          <cell r="C170" t="str">
            <v>Tank</v>
          </cell>
          <cell r="D170" t="str">
            <v>Tank, Cylindrical, Peaked Top, Tower Mounted (type 804 with tower mounted)</v>
          </cell>
          <cell r="E170" t="str">
            <v>AM070</v>
          </cell>
          <cell r="F170" t="str">
            <v>Storage Tank</v>
          </cell>
          <cell r="G170" t="str">
            <v>SSC_89</v>
          </cell>
          <cell r="H170" t="str">
            <v>SSC</v>
          </cell>
          <cell r="I170">
            <v>89</v>
          </cell>
          <cell r="J170" t="str">
            <v>Structure Shape</v>
          </cell>
          <cell r="K170" t="str">
            <v>Cylindrical on Tower</v>
          </cell>
          <cell r="L170" t="str">
            <v>_</v>
          </cell>
          <cell r="Q170" t="str">
            <v>_</v>
          </cell>
          <cell r="V170" t="str">
            <v>[NCGIS]: The peaked nature of the top doesn't appear to be as critical a discriminator as the on-tower aspect, so we believe that it can be dropped.</v>
          </cell>
        </row>
        <row r="171">
          <cell r="A171">
            <v>49</v>
          </cell>
          <cell r="B171" t="str">
            <v>806</v>
          </cell>
          <cell r="C171" t="str">
            <v>Tank</v>
          </cell>
          <cell r="D171" t="str">
            <v>Tank, Spherical</v>
          </cell>
          <cell r="E171" t="str">
            <v>AM070</v>
          </cell>
          <cell r="F171" t="str">
            <v>Storage Tank</v>
          </cell>
          <cell r="G171" t="str">
            <v>SSC_17</v>
          </cell>
          <cell r="H171" t="str">
            <v>SSC</v>
          </cell>
          <cell r="I171">
            <v>17</v>
          </cell>
          <cell r="J171" t="str">
            <v>Structure Shape</v>
          </cell>
          <cell r="K171" t="str">
            <v>Spherical</v>
          </cell>
          <cell r="L171" t="str">
            <v>_</v>
          </cell>
          <cell r="Q171" t="str">
            <v>_</v>
          </cell>
        </row>
        <row r="172">
          <cell r="A172">
            <v>1030</v>
          </cell>
          <cell r="B172" t="str">
            <v>807</v>
          </cell>
          <cell r="C172" t="str">
            <v>Tank</v>
          </cell>
          <cell r="D172" t="str">
            <v>Tank, Spherical with Column Support (type 806 with column supports)</v>
          </cell>
          <cell r="E172" t="str">
            <v>AM070</v>
          </cell>
          <cell r="F172" t="str">
            <v>Storage Tank</v>
          </cell>
          <cell r="G172" t="str">
            <v>SSC_88</v>
          </cell>
          <cell r="H172" t="str">
            <v>SSC</v>
          </cell>
          <cell r="I172">
            <v>88</v>
          </cell>
          <cell r="J172" t="str">
            <v>Structure Shape</v>
          </cell>
          <cell r="K172" t="str">
            <v>Spherical on Column</v>
          </cell>
          <cell r="L172" t="str">
            <v>_</v>
          </cell>
          <cell r="Q172" t="str">
            <v>_</v>
          </cell>
        </row>
        <row r="173">
          <cell r="A173">
            <v>74</v>
          </cell>
          <cell r="B173" t="str">
            <v>811</v>
          </cell>
          <cell r="C173" t="str">
            <v>Tank</v>
          </cell>
          <cell r="D173" t="str">
            <v>Tank, Bullet</v>
          </cell>
          <cell r="E173" t="str">
            <v>AM070</v>
          </cell>
          <cell r="F173" t="str">
            <v>Storage Tank</v>
          </cell>
          <cell r="G173" t="str">
            <v>SSC_4</v>
          </cell>
          <cell r="H173" t="str">
            <v>SSC</v>
          </cell>
          <cell r="I173">
            <v>4</v>
          </cell>
          <cell r="J173" t="str">
            <v>Structure Shape</v>
          </cell>
          <cell r="K173" t="str">
            <v>Vertical Capped Cylindrical</v>
          </cell>
          <cell r="L173" t="str">
            <v>_</v>
          </cell>
          <cell r="Q173" t="str">
            <v>_</v>
          </cell>
        </row>
        <row r="174">
          <cell r="A174">
            <v>281</v>
          </cell>
          <cell r="B174" t="str">
            <v>812</v>
          </cell>
          <cell r="C174" t="str">
            <v>Gasholder</v>
          </cell>
          <cell r="D174" t="str">
            <v>Tank, Telescoping Gasholder (Gasometer)</v>
          </cell>
          <cell r="E174" t="str">
            <v>AM070</v>
          </cell>
          <cell r="F174" t="str">
            <v>Storage Tank</v>
          </cell>
          <cell r="G174" t="str">
            <v>SSC_59</v>
          </cell>
          <cell r="H174" t="str">
            <v>SSC</v>
          </cell>
          <cell r="I174">
            <v>59</v>
          </cell>
          <cell r="J174" t="str">
            <v>Structure Shape</v>
          </cell>
          <cell r="K174" t="str">
            <v>Cylindrical with Framework</v>
          </cell>
          <cell r="L174" t="str">
            <v>_</v>
          </cell>
          <cell r="Q174" t="str">
            <v>_</v>
          </cell>
        </row>
        <row r="175">
          <cell r="A175">
            <v>488</v>
          </cell>
          <cell r="B175" t="str">
            <v>820</v>
          </cell>
          <cell r="C175" t="str">
            <v>Storage Structure</v>
          </cell>
          <cell r="D175" t="str">
            <v>Closed Storage Structure, General</v>
          </cell>
          <cell r="E175" t="str">
            <v>AL014</v>
          </cell>
          <cell r="F175" t="str">
            <v>Non-building Structure</v>
          </cell>
          <cell r="G175" t="str">
            <v>FFN_530</v>
          </cell>
          <cell r="H175" t="str">
            <v>FFN</v>
          </cell>
          <cell r="I175">
            <v>530</v>
          </cell>
          <cell r="J175" t="str">
            <v>Feature Function(s)</v>
          </cell>
          <cell r="K175" t="str">
            <v>Warehousing and Storage</v>
          </cell>
          <cell r="L175" t="str">
            <v>_</v>
          </cell>
          <cell r="Q175" t="str">
            <v>_</v>
          </cell>
          <cell r="V175" t="str">
            <v>[PVA]: "Agree that this just a building used for storage" and not a 'Storage Depot' as indicated in the current FACC mapping."</v>
          </cell>
        </row>
        <row r="176">
          <cell r="A176">
            <v>1708</v>
          </cell>
          <cell r="B176" t="str">
            <v>821</v>
          </cell>
          <cell r="C176" t="str">
            <v>Storage Structure</v>
          </cell>
          <cell r="D176" t="str">
            <v>Silo</v>
          </cell>
          <cell r="E176" t="str">
            <v>AM020</v>
          </cell>
          <cell r="F176" t="str">
            <v>Grain Storage Structure</v>
          </cell>
          <cell r="G176" t="str">
            <v>_</v>
          </cell>
          <cell r="L176" t="str">
            <v>_</v>
          </cell>
          <cell r="Q176" t="str">
            <v>_</v>
          </cell>
        </row>
        <row r="177">
          <cell r="A177">
            <v>2381</v>
          </cell>
          <cell r="B177" t="str">
            <v>822</v>
          </cell>
          <cell r="C177" t="str">
            <v>Storage Structure</v>
          </cell>
          <cell r="D177" t="str">
            <v>Grain Elevator</v>
          </cell>
          <cell r="E177" t="str">
            <v>AM030</v>
          </cell>
          <cell r="F177" t="str">
            <v>Grain Elevator</v>
          </cell>
          <cell r="G177" t="str">
            <v>_</v>
          </cell>
          <cell r="L177" t="str">
            <v>_</v>
          </cell>
          <cell r="Q177" t="str">
            <v>_</v>
          </cell>
        </row>
        <row r="178">
          <cell r="A178">
            <v>5672</v>
          </cell>
          <cell r="B178" t="str">
            <v>824</v>
          </cell>
          <cell r="C178" t="str">
            <v>Water Tower</v>
          </cell>
          <cell r="D178" t="str">
            <v>Water Tower Building, Masonry/Concrete</v>
          </cell>
          <cell r="E178" t="str">
            <v>AM080</v>
          </cell>
          <cell r="F178" t="str">
            <v>Water Tower</v>
          </cell>
          <cell r="G178" t="str">
            <v>_</v>
          </cell>
          <cell r="L178" t="str">
            <v>_</v>
          </cell>
          <cell r="Q178" t="str">
            <v>_</v>
          </cell>
          <cell r="V178" t="str">
            <v>[PVA]: "Most likely used to collect the Water Tower; field 'SurfaceMatCd' already collects the material so it can be ignored here."</v>
          </cell>
        </row>
        <row r="179">
          <cell r="A179">
            <v>20</v>
          </cell>
          <cell r="B179" t="str">
            <v>830</v>
          </cell>
          <cell r="C179" t="str">
            <v>Open Storage</v>
          </cell>
          <cell r="D179" t="str">
            <v>Open Storage, General</v>
          </cell>
          <cell r="E179" t="str">
            <v>AM010</v>
          </cell>
          <cell r="F179" t="str">
            <v>Storage Depot</v>
          </cell>
          <cell r="G179" t="str">
            <v>_</v>
          </cell>
          <cell r="L179" t="str">
            <v>_</v>
          </cell>
          <cell r="Q179" t="str">
            <v>_</v>
          </cell>
        </row>
        <row r="180">
          <cell r="A180">
            <v>112</v>
          </cell>
          <cell r="B180" t="str">
            <v>831</v>
          </cell>
          <cell r="C180" t="str">
            <v>Open Storage</v>
          </cell>
          <cell r="D180" t="str">
            <v>Open Storage, Mineral</v>
          </cell>
          <cell r="E180" t="str">
            <v>AM040</v>
          </cell>
          <cell r="F180" t="str">
            <v>Mineral Pile</v>
          </cell>
          <cell r="G180" t="str">
            <v>_</v>
          </cell>
          <cell r="L180" t="str">
            <v>_</v>
          </cell>
          <cell r="Q180" t="str">
            <v>_</v>
          </cell>
        </row>
        <row r="181">
          <cell r="A181">
            <v>335</v>
          </cell>
          <cell r="B181" t="str">
            <v>861</v>
          </cell>
          <cell r="C181" t="str">
            <v>Building</v>
          </cell>
          <cell r="D181" t="str">
            <v>Warehouse</v>
          </cell>
          <cell r="E181" t="str">
            <v>AL013</v>
          </cell>
          <cell r="F181" t="str">
            <v>Building</v>
          </cell>
          <cell r="G181" t="str">
            <v>FFN_530</v>
          </cell>
          <cell r="H181" t="str">
            <v>FFN</v>
          </cell>
          <cell r="I181">
            <v>530</v>
          </cell>
          <cell r="J181" t="str">
            <v>Feature Function(s)</v>
          </cell>
          <cell r="K181" t="str">
            <v>Warehousing and Storage</v>
          </cell>
          <cell r="L181" t="str">
            <v>_</v>
          </cell>
          <cell r="Q181" t="str">
            <v>_</v>
          </cell>
        </row>
        <row r="182">
          <cell r="A182">
            <v>7</v>
          </cell>
          <cell r="B182" t="str">
            <v>865</v>
          </cell>
          <cell r="C182" t="str">
            <v>Ship Storage</v>
          </cell>
          <cell r="D182" t="str">
            <v>Ship Storage (Semi-permanently moored ships)</v>
          </cell>
          <cell r="E182" t="str">
            <v>BB010</v>
          </cell>
          <cell r="F182" t="str">
            <v>Anchorage</v>
          </cell>
          <cell r="G182" t="str">
            <v>MAC_17</v>
          </cell>
          <cell r="H182" t="str">
            <v>MAC</v>
          </cell>
          <cell r="I182">
            <v>17</v>
          </cell>
          <cell r="J182" t="str">
            <v>Maritime Area Category</v>
          </cell>
          <cell r="K182" t="str">
            <v>Reserved Anchorage</v>
          </cell>
          <cell r="L182" t="str">
            <v>_</v>
          </cell>
          <cell r="Q182" t="str">
            <v>_</v>
          </cell>
          <cell r="V182" t="str">
            <v>[PVA]: "This most likely an off-shore moored collection of vessels, rather than tied up to the shore." [NCGIS]: Still need to capture the nature of the "reservation" at the anchorage.</v>
          </cell>
        </row>
        <row r="183">
          <cell r="A183">
            <v>24446</v>
          </cell>
          <cell r="B183" t="str">
            <v>900</v>
          </cell>
          <cell r="C183" t="str">
            <v>Aerial Cable</v>
          </cell>
          <cell r="D183" t="str">
            <v>Aerial Cable, Aerial Tramway, or Power Transmission Line (refers to the wire suspended over a valley body of water). -- (See CHUM code 540-544 for possible depiction of individual pylons)</v>
          </cell>
          <cell r="E183" t="str">
            <v>AT005</v>
          </cell>
          <cell r="F183" t="str">
            <v>Cable</v>
          </cell>
          <cell r="G183" t="str">
            <v>LOC_45</v>
          </cell>
          <cell r="H183" t="str">
            <v>LOC</v>
          </cell>
          <cell r="I183">
            <v>45</v>
          </cell>
          <cell r="J183" t="str">
            <v>Vertical Relative Location</v>
          </cell>
          <cell r="K183" t="str">
            <v>Above Surface</v>
          </cell>
          <cell r="L183" t="str">
            <v>_</v>
          </cell>
          <cell r="Q183" t="str">
            <v>_</v>
          </cell>
        </row>
        <row r="184">
          <cell r="A184">
            <v>1638</v>
          </cell>
          <cell r="B184" t="str">
            <v>925</v>
          </cell>
          <cell r="C184" t="str">
            <v>Dam</v>
          </cell>
          <cell r="D184" t="str">
            <v>Dam</v>
          </cell>
          <cell r="E184" t="str">
            <v>BI020</v>
          </cell>
          <cell r="F184" t="str">
            <v>Dam</v>
          </cell>
          <cell r="G184" t="str">
            <v>_</v>
          </cell>
          <cell r="L184" t="str">
            <v>_</v>
          </cell>
          <cell r="Q184" t="str">
            <v>_</v>
          </cell>
        </row>
        <row r="185">
          <cell r="A185">
            <v>264</v>
          </cell>
          <cell r="B185" t="str">
            <v>926</v>
          </cell>
          <cell r="C185" t="str">
            <v>Tower</v>
          </cell>
          <cell r="D185" t="str">
            <v>Water Intake Tower</v>
          </cell>
          <cell r="E185" t="str">
            <v>BI050</v>
          </cell>
          <cell r="F185" t="str">
            <v>Water Intake Tower</v>
          </cell>
          <cell r="G185" t="str">
            <v>_</v>
          </cell>
          <cell r="L185" t="str">
            <v>_</v>
          </cell>
          <cell r="Q185" t="str">
            <v>_</v>
          </cell>
        </row>
        <row r="186">
          <cell r="A186">
            <v>958</v>
          </cell>
          <cell r="B186" t="str">
            <v>954</v>
          </cell>
          <cell r="C186" t="str">
            <v>Air Obstruction (Natural )</v>
          </cell>
          <cell r="D186" t="str">
            <v>Miscellaneous Air Obstruction - Natural Growth (Tree)</v>
          </cell>
          <cell r="E186" t="str">
            <v>EC005</v>
          </cell>
          <cell r="F186" t="str">
            <v>Tree</v>
          </cell>
          <cell r="G186" t="str">
            <v>_</v>
          </cell>
          <cell r="L186" t="str">
            <v>_</v>
          </cell>
          <cell r="Q186" t="str">
            <v>_</v>
          </cell>
          <cell r="V186" t="str">
            <v>[PVA]: "These are collected as single trees, typically from an airfield survey, and only when directed to do so."</v>
          </cell>
        </row>
        <row r="187">
          <cell r="A187">
            <v>8636</v>
          </cell>
          <cell r="B187" t="str">
            <v>U</v>
          </cell>
          <cell r="C187" t="str">
            <v>Misc Man-made</v>
          </cell>
          <cell r="D187" t="str">
            <v>Miscellaneous Air Obstruction (Man-made)</v>
          </cell>
          <cell r="G187" t="str">
            <v>_</v>
          </cell>
          <cell r="L187" t="str">
            <v>_</v>
          </cell>
          <cell r="Q187" t="str">
            <v>_</v>
          </cell>
          <cell r="V187" t="str">
            <v>[PVA]: "Many of the feature instances collected here do not have their own DVOF Code (e.g., windsock). They are most often associated with an airfield.  When the specific feature type is known it many be collected in the remarks field." [NCGIS]: Need to c</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Custom 2">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03"/>
  <sheetViews>
    <sheetView tabSelected="1" zoomScale="85" zoomScaleNormal="85" workbookViewId="0">
      <pane ySplit="3" topLeftCell="A4" activePane="bottomLeft" state="frozen"/>
      <selection pane="bottomLeft" sqref="A1:G2"/>
    </sheetView>
  </sheetViews>
  <sheetFormatPr defaultRowHeight="13.5" customHeight="1" x14ac:dyDescent="0.2"/>
  <cols>
    <col min="1" max="1" width="14.5" style="5" customWidth="1"/>
    <col min="2" max="2" width="14.6640625" style="5" customWidth="1"/>
    <col min="3" max="3" width="11.33203125" style="6" customWidth="1"/>
    <col min="4" max="4" width="65" style="5" customWidth="1"/>
    <col min="5" max="5" width="51.33203125" style="5" customWidth="1"/>
    <col min="6" max="6" width="53.33203125" style="5" customWidth="1"/>
    <col min="7" max="7" width="6.83203125" style="5" customWidth="1"/>
    <col min="8" max="8" width="9.33203125" style="36" customWidth="1"/>
    <col min="9" max="9" width="9.33203125" style="5" customWidth="1"/>
    <col min="10" max="16384" width="9.33203125" style="5"/>
  </cols>
  <sheetData>
    <row r="1" spans="1:9" ht="15" customHeight="1" x14ac:dyDescent="0.2">
      <c r="A1" s="82" t="s">
        <v>16696</v>
      </c>
      <c r="B1" s="83"/>
      <c r="C1" s="83"/>
      <c r="D1" s="83"/>
      <c r="E1" s="83"/>
      <c r="F1" s="83"/>
      <c r="G1" s="84"/>
    </row>
    <row r="2" spans="1:9" ht="15" customHeight="1" x14ac:dyDescent="0.2">
      <c r="A2" s="85"/>
      <c r="B2" s="86"/>
      <c r="C2" s="86"/>
      <c r="D2" s="86"/>
      <c r="E2" s="86"/>
      <c r="F2" s="86"/>
      <c r="G2" s="87"/>
    </row>
    <row r="3" spans="1:9" s="7" customFormat="1" ht="27" customHeight="1" thickBot="1" x14ac:dyDescent="0.35">
      <c r="A3" s="1" t="s">
        <v>4</v>
      </c>
      <c r="B3" s="2" t="s">
        <v>3</v>
      </c>
      <c r="C3" s="3" t="s">
        <v>5</v>
      </c>
      <c r="D3" s="2" t="s">
        <v>0</v>
      </c>
      <c r="E3" s="2" t="s">
        <v>1</v>
      </c>
      <c r="F3" s="2" t="s">
        <v>2</v>
      </c>
      <c r="G3" s="10" t="s">
        <v>10</v>
      </c>
      <c r="H3" s="32" t="s">
        <v>11345</v>
      </c>
    </row>
    <row r="4" spans="1:9" ht="13.5" customHeight="1" x14ac:dyDescent="0.2">
      <c r="A4" s="19" t="s">
        <v>16341</v>
      </c>
      <c r="B4" s="20" t="s">
        <v>11351</v>
      </c>
      <c r="C4" s="70">
        <v>935</v>
      </c>
      <c r="D4" s="63" t="s">
        <v>16333</v>
      </c>
      <c r="E4" s="20" t="s">
        <v>16332</v>
      </c>
      <c r="F4" s="20" t="s">
        <v>16332</v>
      </c>
      <c r="G4" s="64"/>
      <c r="H4" s="37" t="s">
        <v>16340</v>
      </c>
      <c r="I4" s="48"/>
    </row>
    <row r="5" spans="1:9" ht="13.5" customHeight="1" x14ac:dyDescent="0.2">
      <c r="A5" s="48" t="s">
        <v>16342</v>
      </c>
      <c r="B5" s="5" t="s">
        <v>16334</v>
      </c>
      <c r="C5" s="6">
        <v>936</v>
      </c>
      <c r="D5" s="12" t="s">
        <v>16335</v>
      </c>
      <c r="E5" s="5" t="s">
        <v>16343</v>
      </c>
      <c r="F5" s="5" t="s">
        <v>16344</v>
      </c>
      <c r="G5" s="66"/>
      <c r="H5" s="38" t="s">
        <v>16345</v>
      </c>
      <c r="I5" s="48"/>
    </row>
    <row r="6" spans="1:9" ht="13.5" customHeight="1" x14ac:dyDescent="0.2">
      <c r="A6" s="48" t="s">
        <v>12</v>
      </c>
      <c r="B6" s="5" t="s">
        <v>13</v>
      </c>
      <c r="C6" s="6">
        <v>4</v>
      </c>
      <c r="D6" s="12" t="s">
        <v>14</v>
      </c>
      <c r="E6" s="5" t="s">
        <v>15</v>
      </c>
      <c r="F6" s="5" t="s">
        <v>16</v>
      </c>
      <c r="G6" s="33" t="str">
        <f>HYPERLINK("[#]Codes_for_AS_Names!A4:F4","&lt;link&gt;")</f>
        <v>&lt;link&gt;</v>
      </c>
      <c r="H6" s="38" t="s">
        <v>13</v>
      </c>
      <c r="I6" s="48"/>
    </row>
    <row r="7" spans="1:9" ht="13.5" customHeight="1" x14ac:dyDescent="0.2">
      <c r="A7" s="48" t="s">
        <v>17</v>
      </c>
      <c r="B7" s="5" t="s">
        <v>18</v>
      </c>
      <c r="C7" s="6">
        <v>900</v>
      </c>
      <c r="D7" s="12" t="s">
        <v>19</v>
      </c>
      <c r="E7" s="5" t="s">
        <v>20</v>
      </c>
      <c r="F7" s="5" t="s">
        <v>20</v>
      </c>
      <c r="G7" s="66" t="s">
        <v>16671</v>
      </c>
      <c r="H7" s="38" t="s">
        <v>11346</v>
      </c>
      <c r="I7" s="48"/>
    </row>
    <row r="8" spans="1:9" ht="13.5" customHeight="1" x14ac:dyDescent="0.2">
      <c r="A8" s="49" t="s">
        <v>16346</v>
      </c>
      <c r="B8" s="14" t="s">
        <v>16338</v>
      </c>
      <c r="C8" s="72">
        <v>937</v>
      </c>
      <c r="D8" s="13" t="s">
        <v>16336</v>
      </c>
      <c r="E8" s="14" t="s">
        <v>16337</v>
      </c>
      <c r="F8" s="14" t="s">
        <v>16337</v>
      </c>
      <c r="G8" s="34" t="s">
        <v>16671</v>
      </c>
      <c r="H8" s="39" t="s">
        <v>16339</v>
      </c>
      <c r="I8" s="48"/>
    </row>
    <row r="9" spans="1:9" ht="13.5" customHeight="1" x14ac:dyDescent="0.2">
      <c r="A9" s="48" t="s">
        <v>21</v>
      </c>
      <c r="B9" s="5" t="s">
        <v>22</v>
      </c>
      <c r="C9" s="6" t="s">
        <v>23</v>
      </c>
      <c r="D9" s="12" t="s">
        <v>24</v>
      </c>
      <c r="E9" s="5" t="s">
        <v>25</v>
      </c>
      <c r="F9" s="5" t="s">
        <v>26</v>
      </c>
      <c r="G9" s="33" t="str">
        <f>HYPERLINK("[#]Codes_for_AS_Names!A38:F38","&lt;link&gt;")</f>
        <v>&lt;link&gt;</v>
      </c>
      <c r="H9" s="38" t="s">
        <v>22</v>
      </c>
      <c r="I9" s="48"/>
    </row>
    <row r="10" spans="1:9" ht="13.5" customHeight="1" x14ac:dyDescent="0.2">
      <c r="A10" s="48" t="s">
        <v>27</v>
      </c>
      <c r="B10" s="5" t="s">
        <v>28</v>
      </c>
      <c r="C10" s="6" t="s">
        <v>29</v>
      </c>
      <c r="D10" s="12" t="s">
        <v>30</v>
      </c>
      <c r="E10" s="5" t="s">
        <v>31</v>
      </c>
      <c r="F10" s="5" t="s">
        <v>32</v>
      </c>
      <c r="G10" s="33" t="str">
        <f>HYPERLINK("[#]Codes_for_AS_Names!A50:F50","&lt;link&gt;")</f>
        <v>&lt;link&gt;</v>
      </c>
      <c r="H10" s="38" t="s">
        <v>33</v>
      </c>
      <c r="I10" s="48"/>
    </row>
    <row r="11" spans="1:9" ht="13.5" customHeight="1" x14ac:dyDescent="0.2">
      <c r="A11" s="48" t="s">
        <v>34</v>
      </c>
      <c r="B11" s="5" t="s">
        <v>35</v>
      </c>
      <c r="C11" s="6" t="s">
        <v>36</v>
      </c>
      <c r="D11" s="12" t="s">
        <v>37</v>
      </c>
      <c r="E11" s="5" t="s">
        <v>38</v>
      </c>
      <c r="F11" s="5" t="s">
        <v>39</v>
      </c>
      <c r="G11" s="66" t="s">
        <v>16671</v>
      </c>
      <c r="H11" s="38" t="s">
        <v>40</v>
      </c>
      <c r="I11" s="48"/>
    </row>
    <row r="12" spans="1:9" ht="13.5" customHeight="1" x14ac:dyDescent="0.2">
      <c r="A12" s="48" t="s">
        <v>41</v>
      </c>
      <c r="B12" s="5" t="s">
        <v>42</v>
      </c>
      <c r="C12" s="6" t="s">
        <v>43</v>
      </c>
      <c r="D12" s="12" t="s">
        <v>44</v>
      </c>
      <c r="E12" s="5" t="s">
        <v>45</v>
      </c>
      <c r="F12" s="5" t="s">
        <v>46</v>
      </c>
      <c r="G12" s="33" t="str">
        <f>HYPERLINK("[#]Codes_for_AS_Names!A108:F108","&lt;link&gt;")</f>
        <v>&lt;link&gt;</v>
      </c>
      <c r="H12" s="38" t="s">
        <v>11347</v>
      </c>
      <c r="I12" s="48"/>
    </row>
    <row r="13" spans="1:9" ht="13.5" customHeight="1" x14ac:dyDescent="0.2">
      <c r="A13" s="49" t="s">
        <v>47</v>
      </c>
      <c r="B13" s="14" t="s">
        <v>48</v>
      </c>
      <c r="C13" s="72" t="s">
        <v>49</v>
      </c>
      <c r="D13" s="13" t="s">
        <v>50</v>
      </c>
      <c r="E13" s="14" t="s">
        <v>51</v>
      </c>
      <c r="F13" s="14" t="s">
        <v>52</v>
      </c>
      <c r="G13" s="35" t="str">
        <f>HYPERLINK("[#]Codes_for_AS_Names!A115:F115","&lt;link&gt;")</f>
        <v>&lt;link&gt;</v>
      </c>
      <c r="H13" s="39" t="s">
        <v>48</v>
      </c>
      <c r="I13" s="48"/>
    </row>
    <row r="14" spans="1:9" ht="13.5" customHeight="1" x14ac:dyDescent="0.2">
      <c r="A14" s="48" t="s">
        <v>53</v>
      </c>
      <c r="B14" s="5" t="s">
        <v>54</v>
      </c>
      <c r="C14" s="6" t="s">
        <v>55</v>
      </c>
      <c r="D14" s="12" t="s">
        <v>56</v>
      </c>
      <c r="E14" s="5" t="s">
        <v>57</v>
      </c>
      <c r="F14" s="5" t="s">
        <v>57</v>
      </c>
      <c r="G14" s="66" t="s">
        <v>16671</v>
      </c>
      <c r="H14" s="38" t="s">
        <v>11348</v>
      </c>
      <c r="I14" s="48"/>
    </row>
    <row r="15" spans="1:9" ht="13.5" customHeight="1" x14ac:dyDescent="0.2">
      <c r="A15" s="48" t="s">
        <v>58</v>
      </c>
      <c r="B15" s="5" t="s">
        <v>40</v>
      </c>
      <c r="C15" s="6" t="s">
        <v>59</v>
      </c>
      <c r="D15" s="12" t="s">
        <v>60</v>
      </c>
      <c r="E15" s="5" t="s">
        <v>61</v>
      </c>
      <c r="F15" s="5" t="s">
        <v>61</v>
      </c>
      <c r="G15" s="66" t="s">
        <v>16671</v>
      </c>
      <c r="H15" s="38" t="s">
        <v>11349</v>
      </c>
      <c r="I15" s="48"/>
    </row>
    <row r="16" spans="1:9" ht="13.5" customHeight="1" x14ac:dyDescent="0.2">
      <c r="A16" s="48" t="s">
        <v>62</v>
      </c>
      <c r="B16" s="5" t="s">
        <v>33</v>
      </c>
      <c r="C16" s="6" t="s">
        <v>63</v>
      </c>
      <c r="D16" s="12" t="s">
        <v>64</v>
      </c>
      <c r="E16" s="5" t="s">
        <v>65</v>
      </c>
      <c r="F16" s="5" t="s">
        <v>65</v>
      </c>
      <c r="G16" s="33" t="str">
        <f>HYPERLINK("[#]Codes_for_AS_Names!A133:F133","&lt;link&gt;")</f>
        <v>&lt;link&gt;</v>
      </c>
      <c r="H16" s="38" t="s">
        <v>11350</v>
      </c>
      <c r="I16" s="48"/>
    </row>
    <row r="17" spans="1:9" ht="13.5" customHeight="1" x14ac:dyDescent="0.2">
      <c r="A17" s="48" t="s">
        <v>66</v>
      </c>
      <c r="B17" s="5" t="s">
        <v>67</v>
      </c>
      <c r="C17" s="6" t="s">
        <v>68</v>
      </c>
      <c r="D17" s="12" t="s">
        <v>69</v>
      </c>
      <c r="E17" s="5" t="s">
        <v>70</v>
      </c>
      <c r="F17" s="5" t="s">
        <v>71</v>
      </c>
      <c r="G17" s="33" t="str">
        <f>HYPERLINK("[#]Codes_for_AS_Names!A141:F141","&lt;link&gt;")</f>
        <v>&lt;link&gt;</v>
      </c>
      <c r="H17" s="38" t="s">
        <v>67</v>
      </c>
      <c r="I17" s="48"/>
    </row>
    <row r="18" spans="1:9" ht="13.5" customHeight="1" x14ac:dyDescent="0.2">
      <c r="A18" s="49" t="s">
        <v>72</v>
      </c>
      <c r="B18" s="14" t="s">
        <v>73</v>
      </c>
      <c r="C18" s="72" t="s">
        <v>74</v>
      </c>
      <c r="D18" s="13" t="s">
        <v>75</v>
      </c>
      <c r="E18" s="14" t="s">
        <v>76</v>
      </c>
      <c r="F18" s="14" t="s">
        <v>77</v>
      </c>
      <c r="G18" s="35" t="str">
        <f>HYPERLINK("[#]Codes_for_AS_Names!A165:F165","&lt;link&gt;")</f>
        <v>&lt;link&gt;</v>
      </c>
      <c r="H18" s="39" t="s">
        <v>73</v>
      </c>
      <c r="I18" s="48"/>
    </row>
    <row r="19" spans="1:9" ht="13.5" customHeight="1" x14ac:dyDescent="0.2">
      <c r="A19" s="48" t="s">
        <v>78</v>
      </c>
      <c r="B19" s="5" t="s">
        <v>79</v>
      </c>
      <c r="C19" s="6" t="s">
        <v>80</v>
      </c>
      <c r="D19" s="12" t="s">
        <v>81</v>
      </c>
      <c r="E19" s="5" t="s">
        <v>82</v>
      </c>
      <c r="F19" s="5" t="s">
        <v>15858</v>
      </c>
      <c r="G19" s="66" t="s">
        <v>16671</v>
      </c>
      <c r="H19" s="38" t="s">
        <v>11351</v>
      </c>
      <c r="I19" s="48"/>
    </row>
    <row r="20" spans="1:9" ht="13.5" customHeight="1" x14ac:dyDescent="0.2">
      <c r="A20" s="48" t="s">
        <v>83</v>
      </c>
      <c r="B20" s="5" t="s">
        <v>84</v>
      </c>
      <c r="C20" s="6" t="s">
        <v>85</v>
      </c>
      <c r="D20" s="12" t="s">
        <v>86</v>
      </c>
      <c r="E20" s="5" t="s">
        <v>87</v>
      </c>
      <c r="F20" s="5" t="s">
        <v>88</v>
      </c>
      <c r="G20" s="66" t="s">
        <v>16671</v>
      </c>
      <c r="H20" s="38" t="s">
        <v>89</v>
      </c>
      <c r="I20" s="48"/>
    </row>
    <row r="21" spans="1:9" ht="13.5" customHeight="1" x14ac:dyDescent="0.2">
      <c r="A21" s="48" t="s">
        <v>90</v>
      </c>
      <c r="B21" s="5" t="s">
        <v>91</v>
      </c>
      <c r="C21" s="6" t="s">
        <v>92</v>
      </c>
      <c r="D21" s="12" t="s">
        <v>93</v>
      </c>
      <c r="E21" s="5" t="s">
        <v>94</v>
      </c>
      <c r="F21" s="5" t="s">
        <v>95</v>
      </c>
      <c r="G21" s="33" t="str">
        <f>HYPERLINK("[#]Codes_for_AS_Names!A176:F176","&lt;link&gt;")</f>
        <v>&lt;link&gt;</v>
      </c>
      <c r="H21" s="38" t="s">
        <v>35</v>
      </c>
      <c r="I21" s="48"/>
    </row>
    <row r="22" spans="1:9" ht="13.5" customHeight="1" x14ac:dyDescent="0.2">
      <c r="A22" s="48" t="s">
        <v>96</v>
      </c>
      <c r="B22" s="5" t="s">
        <v>89</v>
      </c>
      <c r="C22" s="6" t="s">
        <v>97</v>
      </c>
      <c r="D22" s="12" t="s">
        <v>98</v>
      </c>
      <c r="E22" s="5" t="s">
        <v>99</v>
      </c>
      <c r="F22" s="5" t="s">
        <v>100</v>
      </c>
      <c r="G22" s="33" t="str">
        <f>HYPERLINK("[#]Codes_for_AS_Names!A184:F184","&lt;link&gt;")</f>
        <v>&lt;link&gt;</v>
      </c>
      <c r="H22" s="38" t="s">
        <v>91</v>
      </c>
      <c r="I22" s="48"/>
    </row>
    <row r="23" spans="1:9" ht="13.5" customHeight="1" x14ac:dyDescent="0.2">
      <c r="A23" s="49" t="s">
        <v>101</v>
      </c>
      <c r="B23" s="14" t="s">
        <v>102</v>
      </c>
      <c r="C23" s="72" t="s">
        <v>103</v>
      </c>
      <c r="D23" s="13" t="s">
        <v>104</v>
      </c>
      <c r="E23" s="14" t="s">
        <v>105</v>
      </c>
      <c r="F23" s="14" t="s">
        <v>106</v>
      </c>
      <c r="G23" s="35" t="str">
        <f>HYPERLINK("[#]Codes_for_AS_Names!A193:F193","&lt;link&gt;")</f>
        <v>&lt;link&gt;</v>
      </c>
      <c r="H23" s="39" t="s">
        <v>11352</v>
      </c>
      <c r="I23" s="48"/>
    </row>
    <row r="24" spans="1:9" ht="13.5" customHeight="1" x14ac:dyDescent="0.2">
      <c r="A24" s="48" t="s">
        <v>107</v>
      </c>
      <c r="B24" s="5" t="s">
        <v>108</v>
      </c>
      <c r="C24" s="6" t="s">
        <v>109</v>
      </c>
      <c r="D24" s="12" t="s">
        <v>110</v>
      </c>
      <c r="E24" s="5" t="s">
        <v>111</v>
      </c>
      <c r="F24" s="5" t="s">
        <v>112</v>
      </c>
      <c r="G24" s="33" t="str">
        <f>HYPERLINK("[#]Codes_for_AS_Names!A271:F271","&lt;link&gt;")</f>
        <v>&lt;link&gt;</v>
      </c>
      <c r="H24" s="38" t="s">
        <v>113</v>
      </c>
      <c r="I24" s="48"/>
    </row>
    <row r="25" spans="1:9" ht="13.5" customHeight="1" x14ac:dyDescent="0.2">
      <c r="A25" s="48" t="s">
        <v>114</v>
      </c>
      <c r="B25" s="5" t="s">
        <v>115</v>
      </c>
      <c r="C25" s="6" t="s">
        <v>116</v>
      </c>
      <c r="D25" s="12" t="s">
        <v>117</v>
      </c>
      <c r="E25" s="5" t="s">
        <v>118</v>
      </c>
      <c r="F25" s="5" t="s">
        <v>119</v>
      </c>
      <c r="G25" s="33" t="str">
        <f>HYPERLINK("[#]Codes_for_AS_Names!A303:F303","&lt;link&gt;")</f>
        <v>&lt;link&gt;</v>
      </c>
      <c r="H25" s="38" t="s">
        <v>120</v>
      </c>
      <c r="I25" s="48"/>
    </row>
    <row r="26" spans="1:9" ht="13.5" customHeight="1" x14ac:dyDescent="0.2">
      <c r="A26" s="48" t="s">
        <v>121</v>
      </c>
      <c r="B26" s="5" t="s">
        <v>122</v>
      </c>
      <c r="C26" s="6" t="s">
        <v>123</v>
      </c>
      <c r="D26" s="12" t="s">
        <v>124</v>
      </c>
      <c r="E26" s="5" t="s">
        <v>125</v>
      </c>
      <c r="F26" s="5" t="s">
        <v>125</v>
      </c>
      <c r="G26" s="66" t="s">
        <v>16671</v>
      </c>
      <c r="H26" s="38" t="s">
        <v>11353</v>
      </c>
      <c r="I26" s="48"/>
    </row>
    <row r="27" spans="1:9" ht="13.5" customHeight="1" x14ac:dyDescent="0.2">
      <c r="A27" s="48" t="s">
        <v>126</v>
      </c>
      <c r="B27" s="5" t="s">
        <v>127</v>
      </c>
      <c r="C27" s="6" t="s">
        <v>128</v>
      </c>
      <c r="D27" s="12" t="s">
        <v>129</v>
      </c>
      <c r="E27" s="5" t="s">
        <v>130</v>
      </c>
      <c r="F27" s="5" t="s">
        <v>131</v>
      </c>
      <c r="G27" s="33" t="str">
        <f>HYPERLINK("[#]Codes_for_AS_Names!A307:F307","&lt;link&gt;")</f>
        <v>&lt;link&gt;</v>
      </c>
      <c r="H27" s="38" t="s">
        <v>132</v>
      </c>
      <c r="I27" s="48"/>
    </row>
    <row r="28" spans="1:9" ht="13.5" customHeight="1" x14ac:dyDescent="0.2">
      <c r="A28" s="49" t="s">
        <v>133</v>
      </c>
      <c r="B28" s="14" t="s">
        <v>134</v>
      </c>
      <c r="C28" s="72" t="s">
        <v>135</v>
      </c>
      <c r="D28" s="13" t="s">
        <v>136</v>
      </c>
      <c r="E28" s="14" t="s">
        <v>137</v>
      </c>
      <c r="F28" s="14" t="s">
        <v>137</v>
      </c>
      <c r="G28" s="35" t="str">
        <f>HYPERLINK("[#]Codes_for_AS_Names!A379:F379","&lt;link&gt;")</f>
        <v>&lt;link&gt;</v>
      </c>
      <c r="H28" s="39" t="s">
        <v>134</v>
      </c>
      <c r="I28" s="48"/>
    </row>
    <row r="29" spans="1:9" ht="13.5" customHeight="1" x14ac:dyDescent="0.2">
      <c r="A29" s="48" t="s">
        <v>138</v>
      </c>
      <c r="B29" s="5" t="s">
        <v>139</v>
      </c>
      <c r="C29" s="6" t="s">
        <v>140</v>
      </c>
      <c r="D29" s="12" t="s">
        <v>141</v>
      </c>
      <c r="E29" s="5" t="s">
        <v>142</v>
      </c>
      <c r="F29" s="5" t="s">
        <v>142</v>
      </c>
      <c r="G29" s="66" t="s">
        <v>16671</v>
      </c>
      <c r="H29" s="51" t="s">
        <v>11354</v>
      </c>
      <c r="I29" s="48"/>
    </row>
    <row r="30" spans="1:9" ht="13.5" customHeight="1" x14ac:dyDescent="0.2">
      <c r="A30" s="48" t="s">
        <v>143</v>
      </c>
      <c r="B30" s="5" t="s">
        <v>144</v>
      </c>
      <c r="C30" s="81" t="s">
        <v>145</v>
      </c>
      <c r="D30" s="12" t="s">
        <v>146</v>
      </c>
      <c r="E30" s="5" t="s">
        <v>147</v>
      </c>
      <c r="F30" s="5" t="s">
        <v>148</v>
      </c>
      <c r="G30" s="33" t="str">
        <f>HYPERLINK("[#]Codes_for_AS_Names!A390:F390","&lt;link&gt;")</f>
        <v>&lt;link&gt;</v>
      </c>
      <c r="H30" s="38" t="s">
        <v>149</v>
      </c>
      <c r="I30" s="48"/>
    </row>
    <row r="31" spans="1:9" ht="13.5" customHeight="1" x14ac:dyDescent="0.2">
      <c r="A31" s="48" t="s">
        <v>150</v>
      </c>
      <c r="B31" s="5" t="s">
        <v>151</v>
      </c>
      <c r="C31" s="6" t="s">
        <v>152</v>
      </c>
      <c r="D31" s="12" t="s">
        <v>153</v>
      </c>
      <c r="E31" s="5" t="s">
        <v>154</v>
      </c>
      <c r="F31" s="5" t="s">
        <v>155</v>
      </c>
      <c r="G31" s="33" t="str">
        <f>HYPERLINK("[#]Codes_for_AS_Names!A397:F397","&lt;link&gt;")</f>
        <v>&lt;link&gt;</v>
      </c>
      <c r="H31" s="38" t="s">
        <v>151</v>
      </c>
      <c r="I31" s="48"/>
    </row>
    <row r="32" spans="1:9" ht="13.5" customHeight="1" x14ac:dyDescent="0.2">
      <c r="A32" s="48" t="s">
        <v>156</v>
      </c>
      <c r="B32" s="5" t="s">
        <v>157</v>
      </c>
      <c r="C32" s="6" t="s">
        <v>158</v>
      </c>
      <c r="D32" s="12" t="s">
        <v>159</v>
      </c>
      <c r="E32" s="5" t="s">
        <v>160</v>
      </c>
      <c r="F32" s="5" t="s">
        <v>160</v>
      </c>
      <c r="G32" s="33" t="str">
        <f>HYPERLINK("[#]Codes_for_AS_Names!A410:F410","&lt;link&gt;")</f>
        <v>&lt;link&gt;</v>
      </c>
      <c r="H32" s="38" t="s">
        <v>115</v>
      </c>
      <c r="I32" s="48"/>
    </row>
    <row r="33" spans="1:9" ht="13.5" customHeight="1" x14ac:dyDescent="0.2">
      <c r="A33" s="49" t="s">
        <v>161</v>
      </c>
      <c r="B33" s="14" t="s">
        <v>162</v>
      </c>
      <c r="C33" s="72" t="s">
        <v>163</v>
      </c>
      <c r="D33" s="13" t="s">
        <v>164</v>
      </c>
      <c r="E33" s="14" t="s">
        <v>165</v>
      </c>
      <c r="F33" s="14" t="s">
        <v>166</v>
      </c>
      <c r="G33" s="35" t="str">
        <f>HYPERLINK("[#]Codes_for_AS_Names!A416:F416","&lt;link&gt;")</f>
        <v>&lt;link&gt;</v>
      </c>
      <c r="H33" s="39" t="s">
        <v>167</v>
      </c>
      <c r="I33" s="48"/>
    </row>
    <row r="34" spans="1:9" ht="13.5" customHeight="1" x14ac:dyDescent="0.2">
      <c r="A34" s="48" t="s">
        <v>168</v>
      </c>
      <c r="B34" s="5" t="s">
        <v>169</v>
      </c>
      <c r="C34" s="6" t="s">
        <v>170</v>
      </c>
      <c r="D34" s="12" t="s">
        <v>171</v>
      </c>
      <c r="E34" s="5" t="s">
        <v>172</v>
      </c>
      <c r="F34" s="5" t="s">
        <v>172</v>
      </c>
      <c r="G34" s="33" t="str">
        <f>HYPERLINK("[#]Codes_for_AS_Names!A428:F428","&lt;link&gt;")</f>
        <v>&lt;link&gt;</v>
      </c>
      <c r="H34" s="38" t="s">
        <v>127</v>
      </c>
      <c r="I34" s="48"/>
    </row>
    <row r="35" spans="1:9" ht="13.5" customHeight="1" x14ac:dyDescent="0.2">
      <c r="A35" s="48" t="s">
        <v>173</v>
      </c>
      <c r="B35" s="5" t="s">
        <v>174</v>
      </c>
      <c r="C35" s="6" t="s">
        <v>175</v>
      </c>
      <c r="D35" s="12" t="s">
        <v>176</v>
      </c>
      <c r="E35" s="5" t="s">
        <v>177</v>
      </c>
      <c r="F35" s="5" t="s">
        <v>178</v>
      </c>
      <c r="G35" s="33" t="str">
        <f>HYPERLINK("[#]Codes_for_AS_Names!A439:F439","&lt;link&gt;")</f>
        <v>&lt;link&gt;</v>
      </c>
      <c r="H35" s="38" t="s">
        <v>174</v>
      </c>
      <c r="I35" s="48"/>
    </row>
    <row r="36" spans="1:9" ht="13.5" customHeight="1" x14ac:dyDescent="0.2">
      <c r="A36" s="48" t="s">
        <v>179</v>
      </c>
      <c r="B36" s="5" t="s">
        <v>149</v>
      </c>
      <c r="C36" s="6" t="s">
        <v>180</v>
      </c>
      <c r="D36" s="12" t="s">
        <v>181</v>
      </c>
      <c r="E36" s="5" t="s">
        <v>182</v>
      </c>
      <c r="F36" s="5" t="s">
        <v>183</v>
      </c>
      <c r="G36" s="33" t="str">
        <f>HYPERLINK("[#]Codes_for_AS_Names!A459:F459","&lt;link&gt;")</f>
        <v>&lt;link&gt;</v>
      </c>
      <c r="H36" s="38" t="s">
        <v>184</v>
      </c>
      <c r="I36" s="48"/>
    </row>
    <row r="37" spans="1:9" ht="13.5" customHeight="1" x14ac:dyDescent="0.2">
      <c r="A37" s="48" t="s">
        <v>187</v>
      </c>
      <c r="B37" s="5" t="s">
        <v>120</v>
      </c>
      <c r="C37" s="6" t="s">
        <v>188</v>
      </c>
      <c r="D37" s="12" t="s">
        <v>189</v>
      </c>
      <c r="E37" s="5" t="s">
        <v>190</v>
      </c>
      <c r="F37" s="5" t="s">
        <v>190</v>
      </c>
      <c r="G37" s="33" t="str">
        <f>HYPERLINK("[#]Codes_for_AS_Names!A468:F468","&lt;link&gt;")</f>
        <v>&lt;link&gt;</v>
      </c>
      <c r="H37" s="38" t="s">
        <v>11355</v>
      </c>
      <c r="I37" s="48"/>
    </row>
    <row r="38" spans="1:9" ht="13.5" customHeight="1" x14ac:dyDescent="0.2">
      <c r="A38" s="49" t="s">
        <v>191</v>
      </c>
      <c r="B38" s="14" t="s">
        <v>192</v>
      </c>
      <c r="C38" s="72" t="s">
        <v>193</v>
      </c>
      <c r="D38" s="13" t="s">
        <v>194</v>
      </c>
      <c r="E38" s="14" t="s">
        <v>195</v>
      </c>
      <c r="F38" s="14" t="s">
        <v>196</v>
      </c>
      <c r="G38" s="35" t="str">
        <f>HYPERLINK("[#]Codes_for_AS_Names!A471:F471","&lt;link&gt;")</f>
        <v>&lt;link&gt;</v>
      </c>
      <c r="H38" s="39" t="s">
        <v>11356</v>
      </c>
      <c r="I38" s="48"/>
    </row>
    <row r="39" spans="1:9" ht="13.5" customHeight="1" x14ac:dyDescent="0.2">
      <c r="A39" s="48" t="s">
        <v>197</v>
      </c>
      <c r="B39" s="5" t="s">
        <v>198</v>
      </c>
      <c r="C39" s="6" t="s">
        <v>199</v>
      </c>
      <c r="D39" s="12" t="s">
        <v>200</v>
      </c>
      <c r="E39" s="5" t="s">
        <v>201</v>
      </c>
      <c r="F39" s="5" t="s">
        <v>201</v>
      </c>
      <c r="G39" s="66" t="s">
        <v>16671</v>
      </c>
      <c r="H39" s="38" t="s">
        <v>198</v>
      </c>
      <c r="I39" s="48"/>
    </row>
    <row r="40" spans="1:9" ht="13.5" customHeight="1" x14ac:dyDescent="0.2">
      <c r="A40" s="48" t="s">
        <v>202</v>
      </c>
      <c r="B40" s="5" t="s">
        <v>203</v>
      </c>
      <c r="C40" s="6" t="s">
        <v>204</v>
      </c>
      <c r="D40" s="12" t="s">
        <v>205</v>
      </c>
      <c r="E40" s="5" t="s">
        <v>206</v>
      </c>
      <c r="F40" s="5" t="s">
        <v>207</v>
      </c>
      <c r="G40" s="33" t="str">
        <f>HYPERLINK("[#]Codes_for_AS_Names!A487:F487","&lt;link&gt;")</f>
        <v>&lt;link&gt;</v>
      </c>
      <c r="H40" s="38" t="s">
        <v>203</v>
      </c>
      <c r="I40" s="48"/>
    </row>
    <row r="41" spans="1:9" ht="13.5" customHeight="1" x14ac:dyDescent="0.2">
      <c r="A41" s="48" t="s">
        <v>16347</v>
      </c>
      <c r="B41" s="5" t="s">
        <v>16348</v>
      </c>
      <c r="C41" s="6">
        <v>938</v>
      </c>
      <c r="D41" s="12" t="s">
        <v>16349</v>
      </c>
      <c r="E41" s="5" t="s">
        <v>16350</v>
      </c>
      <c r="F41" s="5" t="s">
        <v>16350</v>
      </c>
      <c r="G41" s="65" t="s">
        <v>16671</v>
      </c>
      <c r="H41" s="38" t="s">
        <v>16351</v>
      </c>
      <c r="I41" s="48"/>
    </row>
    <row r="42" spans="1:9" ht="13.5" customHeight="1" x14ac:dyDescent="0.2">
      <c r="A42" s="48" t="s">
        <v>208</v>
      </c>
      <c r="B42" s="5" t="s">
        <v>209</v>
      </c>
      <c r="C42" s="6" t="s">
        <v>210</v>
      </c>
      <c r="D42" s="12" t="s">
        <v>211</v>
      </c>
      <c r="E42" s="5" t="s">
        <v>212</v>
      </c>
      <c r="F42" s="5" t="s">
        <v>212</v>
      </c>
      <c r="G42" s="66" t="s">
        <v>16671</v>
      </c>
      <c r="H42" s="38" t="s">
        <v>209</v>
      </c>
      <c r="I42" s="48"/>
    </row>
    <row r="43" spans="1:9" ht="13.5" customHeight="1" x14ac:dyDescent="0.2">
      <c r="A43" s="49" t="s">
        <v>213</v>
      </c>
      <c r="B43" s="14" t="s">
        <v>167</v>
      </c>
      <c r="C43" s="72" t="s">
        <v>214</v>
      </c>
      <c r="D43" s="13" t="s">
        <v>215</v>
      </c>
      <c r="E43" s="14" t="s">
        <v>216</v>
      </c>
      <c r="F43" s="14" t="s">
        <v>217</v>
      </c>
      <c r="G43" s="35" t="str">
        <f>HYPERLINK("[#]Codes_for_AS_Names!A514:F514","&lt;link&gt;")</f>
        <v>&lt;link&gt;</v>
      </c>
      <c r="H43" s="39" t="s">
        <v>11357</v>
      </c>
      <c r="I43" s="48"/>
    </row>
    <row r="44" spans="1:9" ht="13.5" customHeight="1" x14ac:dyDescent="0.2">
      <c r="A44" s="48" t="s">
        <v>218</v>
      </c>
      <c r="B44" s="5" t="s">
        <v>132</v>
      </c>
      <c r="C44" s="6" t="s">
        <v>219</v>
      </c>
      <c r="D44" s="12" t="s">
        <v>220</v>
      </c>
      <c r="E44" s="5" t="s">
        <v>221</v>
      </c>
      <c r="F44" s="5" t="s">
        <v>222</v>
      </c>
      <c r="G44" s="33" t="str">
        <f>HYPERLINK("[#]Codes_for_AS_Names!A518:F518","&lt;link&gt;")</f>
        <v>&lt;link&gt;</v>
      </c>
      <c r="H44" s="38" t="s">
        <v>11358</v>
      </c>
      <c r="I44" s="48"/>
    </row>
    <row r="45" spans="1:9" ht="13.5" customHeight="1" x14ac:dyDescent="0.2">
      <c r="A45" s="48" t="s">
        <v>223</v>
      </c>
      <c r="B45" s="5" t="s">
        <v>113</v>
      </c>
      <c r="C45" s="6" t="s">
        <v>224</v>
      </c>
      <c r="D45" s="12" t="s">
        <v>225</v>
      </c>
      <c r="E45" s="5" t="s">
        <v>226</v>
      </c>
      <c r="F45" s="5" t="s">
        <v>226</v>
      </c>
      <c r="G45" s="33" t="str">
        <f>HYPERLINK("[#]Codes_for_AS_Names!A546:F546","&lt;link&gt;")</f>
        <v>&lt;link&gt;</v>
      </c>
      <c r="H45" s="38" t="s">
        <v>11359</v>
      </c>
      <c r="I45" s="48"/>
    </row>
    <row r="46" spans="1:9" ht="13.5" customHeight="1" x14ac:dyDescent="0.2">
      <c r="A46" s="48" t="s">
        <v>227</v>
      </c>
      <c r="B46" s="5" t="s">
        <v>228</v>
      </c>
      <c r="C46" s="6" t="s">
        <v>229</v>
      </c>
      <c r="D46" s="12" t="s">
        <v>230</v>
      </c>
      <c r="E46" s="5" t="s">
        <v>231</v>
      </c>
      <c r="F46" s="5" t="s">
        <v>232</v>
      </c>
      <c r="G46" s="33" t="str">
        <f>HYPERLINK("[#]Codes_for_AS_Names!A604:F604","&lt;link&gt;")</f>
        <v>&lt;link&gt;</v>
      </c>
      <c r="H46" s="38" t="s">
        <v>169</v>
      </c>
      <c r="I46" s="48"/>
    </row>
    <row r="47" spans="1:9" ht="13.5" customHeight="1" x14ac:dyDescent="0.2">
      <c r="A47" s="48" t="s">
        <v>233</v>
      </c>
      <c r="B47" s="5" t="s">
        <v>234</v>
      </c>
      <c r="C47" s="6" t="s">
        <v>235</v>
      </c>
      <c r="D47" s="12" t="s">
        <v>236</v>
      </c>
      <c r="E47" s="5" t="s">
        <v>237</v>
      </c>
      <c r="F47" s="5" t="s">
        <v>238</v>
      </c>
      <c r="G47" s="33" t="str">
        <f>HYPERLINK("[#]Codes_for_AS_Names!A619:F619","&lt;link&gt;")</f>
        <v>&lt;link&gt;</v>
      </c>
      <c r="H47" s="38" t="s">
        <v>144</v>
      </c>
      <c r="I47" s="48"/>
    </row>
    <row r="48" spans="1:9" ht="13.5" customHeight="1" x14ac:dyDescent="0.2">
      <c r="A48" s="49" t="s">
        <v>239</v>
      </c>
      <c r="B48" s="14" t="s">
        <v>240</v>
      </c>
      <c r="C48" s="72" t="s">
        <v>241</v>
      </c>
      <c r="D48" s="13" t="s">
        <v>242</v>
      </c>
      <c r="E48" s="14" t="s">
        <v>243</v>
      </c>
      <c r="F48" s="14" t="s">
        <v>244</v>
      </c>
      <c r="G48" s="35" t="str">
        <f>HYPERLINK("[#]Codes_for_AS_Names!A637:F637","&lt;link&gt;")</f>
        <v>&lt;link&gt;</v>
      </c>
      <c r="H48" s="39" t="s">
        <v>240</v>
      </c>
      <c r="I48" s="48"/>
    </row>
    <row r="49" spans="1:9" ht="13.5" customHeight="1" x14ac:dyDescent="0.2">
      <c r="A49" s="48" t="s">
        <v>245</v>
      </c>
      <c r="B49" s="5" t="s">
        <v>246</v>
      </c>
      <c r="C49" s="6" t="s">
        <v>247</v>
      </c>
      <c r="D49" s="12" t="s">
        <v>248</v>
      </c>
      <c r="E49" s="5" t="s">
        <v>249</v>
      </c>
      <c r="F49" s="5" t="s">
        <v>250</v>
      </c>
      <c r="G49" s="33" t="str">
        <f>HYPERLINK("[#]Codes_for_AS_Names!A661:F661","&lt;link&gt;")</f>
        <v>&lt;link&gt;</v>
      </c>
      <c r="H49" s="38" t="s">
        <v>11360</v>
      </c>
      <c r="I49" s="48"/>
    </row>
    <row r="50" spans="1:9" ht="13.5" customHeight="1" x14ac:dyDescent="0.2">
      <c r="A50" s="48" t="s">
        <v>251</v>
      </c>
      <c r="B50" s="5" t="s">
        <v>252</v>
      </c>
      <c r="C50" s="6" t="s">
        <v>253</v>
      </c>
      <c r="D50" s="12" t="s">
        <v>254</v>
      </c>
      <c r="E50" s="5" t="s">
        <v>255</v>
      </c>
      <c r="F50" s="5" t="s">
        <v>256</v>
      </c>
      <c r="G50" s="33" t="str">
        <f>HYPERLINK("[#]Codes_for_AS_Names!A686:F686","&lt;link&gt;")</f>
        <v>&lt;link&gt;</v>
      </c>
      <c r="H50" s="38" t="s">
        <v>252</v>
      </c>
      <c r="I50" s="48"/>
    </row>
    <row r="51" spans="1:9" ht="13.5" customHeight="1" x14ac:dyDescent="0.2">
      <c r="A51" s="48" t="s">
        <v>257</v>
      </c>
      <c r="B51" s="5" t="s">
        <v>258</v>
      </c>
      <c r="C51" s="6" t="s">
        <v>259</v>
      </c>
      <c r="D51" s="12" t="s">
        <v>260</v>
      </c>
      <c r="E51" s="5" t="s">
        <v>261</v>
      </c>
      <c r="F51" s="5" t="s">
        <v>261</v>
      </c>
      <c r="G51" s="33" t="str">
        <f>HYPERLINK("[#]Codes_for_AS_Names!A696:F696","&lt;link&gt;")</f>
        <v>&lt;link&gt;</v>
      </c>
      <c r="H51" s="38" t="s">
        <v>258</v>
      </c>
      <c r="I51" s="48"/>
    </row>
    <row r="52" spans="1:9" ht="13.5" customHeight="1" x14ac:dyDescent="0.2">
      <c r="A52" s="48" t="s">
        <v>185</v>
      </c>
      <c r="B52" s="5" t="s">
        <v>186</v>
      </c>
      <c r="C52" s="6">
        <v>535</v>
      </c>
      <c r="D52" s="12" t="s">
        <v>16171</v>
      </c>
      <c r="E52" s="5" t="s">
        <v>16172</v>
      </c>
      <c r="F52" s="5" t="s">
        <v>16172</v>
      </c>
      <c r="G52" s="33" t="str">
        <f>HYPERLINK("[#]Codes_for_AS_Names!A709:F709","&lt;link&gt;")</f>
        <v>&lt;link&gt;</v>
      </c>
      <c r="H52" s="51" t="s">
        <v>11354</v>
      </c>
      <c r="I52" s="48"/>
    </row>
    <row r="53" spans="1:9" ht="13.5" customHeight="1" x14ac:dyDescent="0.2">
      <c r="A53" s="49" t="s">
        <v>262</v>
      </c>
      <c r="B53" s="14" t="s">
        <v>263</v>
      </c>
      <c r="C53" s="72" t="s">
        <v>264</v>
      </c>
      <c r="D53" s="13" t="s">
        <v>265</v>
      </c>
      <c r="E53" s="14" t="s">
        <v>266</v>
      </c>
      <c r="F53" s="14" t="s">
        <v>266</v>
      </c>
      <c r="G53" s="34" t="s">
        <v>16671</v>
      </c>
      <c r="H53" s="39" t="s">
        <v>11361</v>
      </c>
      <c r="I53" s="48"/>
    </row>
    <row r="54" spans="1:9" ht="13.5" customHeight="1" x14ac:dyDescent="0.2">
      <c r="A54" s="48" t="s">
        <v>267</v>
      </c>
      <c r="B54" s="5" t="s">
        <v>268</v>
      </c>
      <c r="C54" s="6" t="s">
        <v>269</v>
      </c>
      <c r="D54" s="12" t="s">
        <v>270</v>
      </c>
      <c r="E54" s="5" t="s">
        <v>271</v>
      </c>
      <c r="F54" s="5" t="s">
        <v>271</v>
      </c>
      <c r="G54" s="33" t="str">
        <f>HYPERLINK("[#]Codes_for_AS_Names!A712:F712","&lt;link&gt;")</f>
        <v>&lt;link&gt;</v>
      </c>
      <c r="H54" s="38" t="s">
        <v>11362</v>
      </c>
      <c r="I54" s="48"/>
    </row>
    <row r="55" spans="1:9" ht="13.5" customHeight="1" x14ac:dyDescent="0.2">
      <c r="A55" s="48" t="s">
        <v>272</v>
      </c>
      <c r="B55" s="5" t="s">
        <v>273</v>
      </c>
      <c r="C55" s="6" t="s">
        <v>274</v>
      </c>
      <c r="D55" s="12" t="s">
        <v>275</v>
      </c>
      <c r="E55" s="5" t="s">
        <v>276</v>
      </c>
      <c r="F55" s="5" t="s">
        <v>277</v>
      </c>
      <c r="G55" s="33" t="str">
        <f>HYPERLINK("[#]Codes_for_AS_Names!A729:F729","&lt;link&gt;")</f>
        <v>&lt;link&gt;</v>
      </c>
      <c r="H55" s="38" t="s">
        <v>278</v>
      </c>
      <c r="I55" s="48"/>
    </row>
    <row r="56" spans="1:9" ht="13.5" customHeight="1" x14ac:dyDescent="0.2">
      <c r="A56" s="48" t="s">
        <v>279</v>
      </c>
      <c r="B56" s="5" t="s">
        <v>280</v>
      </c>
      <c r="C56" s="6" t="s">
        <v>281</v>
      </c>
      <c r="D56" s="12" t="s">
        <v>282</v>
      </c>
      <c r="E56" s="5" t="s">
        <v>283</v>
      </c>
      <c r="F56" s="5" t="s">
        <v>284</v>
      </c>
      <c r="G56" s="33" t="str">
        <f>HYPERLINK("[#]Codes_for_AS_Names!A752:F752","&lt;link&gt;")</f>
        <v>&lt;link&gt;</v>
      </c>
      <c r="H56" s="38" t="s">
        <v>285</v>
      </c>
      <c r="I56" s="48"/>
    </row>
    <row r="57" spans="1:9" ht="13.5" customHeight="1" x14ac:dyDescent="0.2">
      <c r="A57" s="48" t="s">
        <v>286</v>
      </c>
      <c r="B57" s="5" t="s">
        <v>287</v>
      </c>
      <c r="C57" s="6" t="s">
        <v>288</v>
      </c>
      <c r="D57" s="12" t="s">
        <v>289</v>
      </c>
      <c r="E57" s="5" t="s">
        <v>290</v>
      </c>
      <c r="F57" s="5" t="s">
        <v>291</v>
      </c>
      <c r="G57" s="33" t="str">
        <f>HYPERLINK("[#]Codes_for_AS_Names!A768:F768","&lt;link&gt;")</f>
        <v>&lt;link&gt;</v>
      </c>
      <c r="H57" s="38" t="s">
        <v>292</v>
      </c>
      <c r="I57" s="48"/>
    </row>
    <row r="58" spans="1:9" ht="13.5" customHeight="1" x14ac:dyDescent="0.2">
      <c r="A58" s="49" t="s">
        <v>293</v>
      </c>
      <c r="B58" s="14" t="s">
        <v>294</v>
      </c>
      <c r="C58" s="72" t="s">
        <v>295</v>
      </c>
      <c r="D58" s="13" t="s">
        <v>296</v>
      </c>
      <c r="E58" s="14" t="s">
        <v>297</v>
      </c>
      <c r="F58" s="14" t="s">
        <v>298</v>
      </c>
      <c r="G58" s="34" t="s">
        <v>16671</v>
      </c>
      <c r="H58" s="39" t="s">
        <v>11363</v>
      </c>
      <c r="I58" s="48"/>
    </row>
    <row r="59" spans="1:9" ht="13.5" customHeight="1" x14ac:dyDescent="0.2">
      <c r="A59" s="48" t="s">
        <v>299</v>
      </c>
      <c r="B59" s="5" t="s">
        <v>300</v>
      </c>
      <c r="C59" s="6" t="s">
        <v>301</v>
      </c>
      <c r="D59" s="12" t="s">
        <v>302</v>
      </c>
      <c r="E59" s="5" t="s">
        <v>303</v>
      </c>
      <c r="F59" s="5" t="s">
        <v>303</v>
      </c>
      <c r="G59" s="66" t="s">
        <v>16671</v>
      </c>
      <c r="H59" s="38" t="s">
        <v>11364</v>
      </c>
      <c r="I59" s="48"/>
    </row>
    <row r="60" spans="1:9" ht="13.5" customHeight="1" x14ac:dyDescent="0.2">
      <c r="A60" s="48" t="s">
        <v>304</v>
      </c>
      <c r="B60" s="5" t="s">
        <v>305</v>
      </c>
      <c r="C60" s="6" t="s">
        <v>306</v>
      </c>
      <c r="D60" s="12" t="s">
        <v>307</v>
      </c>
      <c r="E60" s="5" t="s">
        <v>308</v>
      </c>
      <c r="F60" s="5" t="s">
        <v>309</v>
      </c>
      <c r="G60" s="66" t="s">
        <v>16671</v>
      </c>
      <c r="H60" s="38" t="s">
        <v>310</v>
      </c>
      <c r="I60" s="48"/>
    </row>
    <row r="61" spans="1:9" ht="13.5" customHeight="1" x14ac:dyDescent="0.2">
      <c r="A61" s="48" t="s">
        <v>311</v>
      </c>
      <c r="B61" s="5" t="s">
        <v>312</v>
      </c>
      <c r="C61" s="6" t="s">
        <v>313</v>
      </c>
      <c r="D61" s="12" t="s">
        <v>314</v>
      </c>
      <c r="E61" s="5" t="s">
        <v>315</v>
      </c>
      <c r="F61" s="5" t="s">
        <v>316</v>
      </c>
      <c r="G61" s="33" t="str">
        <f>HYPERLINK("[#]Codes_for_AS_Names!A799:F799","&lt;link&gt;")</f>
        <v>&lt;link&gt;</v>
      </c>
      <c r="H61" s="38" t="s">
        <v>312</v>
      </c>
      <c r="I61" s="48"/>
    </row>
    <row r="62" spans="1:9" ht="13.5" customHeight="1" x14ac:dyDescent="0.2">
      <c r="A62" s="48" t="s">
        <v>317</v>
      </c>
      <c r="B62" s="5" t="s">
        <v>318</v>
      </c>
      <c r="C62" s="6" t="s">
        <v>319</v>
      </c>
      <c r="D62" s="12" t="s">
        <v>320</v>
      </c>
      <c r="E62" s="5" t="s">
        <v>321</v>
      </c>
      <c r="F62" s="5" t="s">
        <v>322</v>
      </c>
      <c r="G62" s="33" t="str">
        <f>HYPERLINK("[#]Codes_for_AS_Names!A832:F832","&lt;link&gt;")</f>
        <v>&lt;link&gt;</v>
      </c>
      <c r="H62" s="38" t="s">
        <v>287</v>
      </c>
      <c r="I62" s="48"/>
    </row>
    <row r="63" spans="1:9" ht="13.5" customHeight="1" x14ac:dyDescent="0.2">
      <c r="A63" s="49" t="s">
        <v>16352</v>
      </c>
      <c r="B63" s="14" t="s">
        <v>16353</v>
      </c>
      <c r="C63" s="72">
        <v>939</v>
      </c>
      <c r="D63" s="13" t="s">
        <v>16354</v>
      </c>
      <c r="E63" s="14" t="s">
        <v>16355</v>
      </c>
      <c r="F63" s="14" t="s">
        <v>16355</v>
      </c>
      <c r="G63" s="73" t="s">
        <v>16671</v>
      </c>
      <c r="H63" s="39" t="s">
        <v>16356</v>
      </c>
      <c r="I63" s="48"/>
    </row>
    <row r="64" spans="1:9" ht="13.5" customHeight="1" x14ac:dyDescent="0.2">
      <c r="A64" s="48" t="s">
        <v>323</v>
      </c>
      <c r="B64" s="5" t="s">
        <v>324</v>
      </c>
      <c r="C64" s="6">
        <v>178</v>
      </c>
      <c r="D64" s="12" t="s">
        <v>325</v>
      </c>
      <c r="E64" s="5" t="s">
        <v>326</v>
      </c>
      <c r="F64" s="5" t="s">
        <v>327</v>
      </c>
      <c r="G64" s="33" t="str">
        <f>HYPERLINK("[#]Codes_for_AS_Names!A835:F835","&lt;link&gt;")</f>
        <v>&lt;link&gt;</v>
      </c>
      <c r="H64" s="38" t="s">
        <v>268</v>
      </c>
      <c r="I64" s="48"/>
    </row>
    <row r="65" spans="1:9" ht="13.5" customHeight="1" x14ac:dyDescent="0.2">
      <c r="A65" s="48" t="s">
        <v>328</v>
      </c>
      <c r="B65" s="5" t="s">
        <v>278</v>
      </c>
      <c r="C65" s="6" t="s">
        <v>329</v>
      </c>
      <c r="D65" s="12" t="s">
        <v>330</v>
      </c>
      <c r="E65" s="5" t="s">
        <v>331</v>
      </c>
      <c r="F65" s="5" t="s">
        <v>332</v>
      </c>
      <c r="G65" s="33" t="str">
        <f>HYPERLINK("[#]Codes_for_AS_Names!A847:F847","&lt;link&gt;")</f>
        <v>&lt;link&gt;</v>
      </c>
      <c r="H65" s="38" t="s">
        <v>324</v>
      </c>
      <c r="I65" s="48"/>
    </row>
    <row r="66" spans="1:9" ht="13.5" customHeight="1" x14ac:dyDescent="0.2">
      <c r="A66" s="48" t="s">
        <v>16357</v>
      </c>
      <c r="B66" s="5" t="s">
        <v>16358</v>
      </c>
      <c r="C66" s="6">
        <v>940</v>
      </c>
      <c r="D66" s="12" t="s">
        <v>16359</v>
      </c>
      <c r="E66" s="5" t="s">
        <v>16360</v>
      </c>
      <c r="F66" s="5" t="s">
        <v>16360</v>
      </c>
      <c r="G66" s="65" t="s">
        <v>16671</v>
      </c>
      <c r="H66" s="38" t="s">
        <v>16361</v>
      </c>
      <c r="I66" s="48"/>
    </row>
    <row r="67" spans="1:9" ht="13.5" customHeight="1" x14ac:dyDescent="0.2">
      <c r="A67" s="48" t="s">
        <v>333</v>
      </c>
      <c r="B67" s="5" t="s">
        <v>310</v>
      </c>
      <c r="C67" s="6" t="s">
        <v>334</v>
      </c>
      <c r="D67" s="12" t="s">
        <v>335</v>
      </c>
      <c r="E67" s="5" t="s">
        <v>336</v>
      </c>
      <c r="F67" s="5" t="s">
        <v>336</v>
      </c>
      <c r="G67" s="66" t="s">
        <v>16671</v>
      </c>
      <c r="H67" s="38" t="s">
        <v>337</v>
      </c>
      <c r="I67" s="48"/>
    </row>
    <row r="68" spans="1:9" ht="13.5" customHeight="1" x14ac:dyDescent="0.2">
      <c r="A68" s="49" t="s">
        <v>338</v>
      </c>
      <c r="B68" s="14" t="s">
        <v>339</v>
      </c>
      <c r="C68" s="72" t="s">
        <v>340</v>
      </c>
      <c r="D68" s="13" t="s">
        <v>341</v>
      </c>
      <c r="E68" s="14" t="s">
        <v>342</v>
      </c>
      <c r="F68" s="14" t="s">
        <v>343</v>
      </c>
      <c r="G68" s="34" t="s">
        <v>16671</v>
      </c>
      <c r="H68" s="39" t="s">
        <v>344</v>
      </c>
      <c r="I68" s="48"/>
    </row>
    <row r="69" spans="1:9" ht="13.5" customHeight="1" x14ac:dyDescent="0.2">
      <c r="A69" s="48" t="s">
        <v>16362</v>
      </c>
      <c r="B69" s="5" t="s">
        <v>16363</v>
      </c>
      <c r="C69" s="6">
        <v>941</v>
      </c>
      <c r="D69" s="12" t="s">
        <v>16364</v>
      </c>
      <c r="E69" s="5" t="s">
        <v>16365</v>
      </c>
      <c r="F69" s="5" t="s">
        <v>16365</v>
      </c>
      <c r="G69" s="66" t="s">
        <v>16671</v>
      </c>
      <c r="H69" s="38" t="s">
        <v>16366</v>
      </c>
      <c r="I69" s="48"/>
    </row>
    <row r="70" spans="1:9" ht="13.5" customHeight="1" x14ac:dyDescent="0.2">
      <c r="A70" s="48" t="s">
        <v>345</v>
      </c>
      <c r="B70" s="5" t="s">
        <v>344</v>
      </c>
      <c r="C70" s="6" t="s">
        <v>346</v>
      </c>
      <c r="D70" s="12" t="s">
        <v>347</v>
      </c>
      <c r="E70" s="5" t="s">
        <v>348</v>
      </c>
      <c r="F70" s="5" t="s">
        <v>349</v>
      </c>
      <c r="G70" s="33" t="str">
        <f>HYPERLINK("[#]Codes_for_AS_Names!A873:F873","&lt;link&gt;")</f>
        <v>&lt;link&gt;</v>
      </c>
      <c r="H70" s="38" t="s">
        <v>11365</v>
      </c>
      <c r="I70" s="48"/>
    </row>
    <row r="71" spans="1:9" ht="13.5" customHeight="1" x14ac:dyDescent="0.2">
      <c r="A71" s="48" t="s">
        <v>350</v>
      </c>
      <c r="B71" s="5" t="s">
        <v>285</v>
      </c>
      <c r="C71" s="6" t="s">
        <v>351</v>
      </c>
      <c r="D71" s="12" t="s">
        <v>352</v>
      </c>
      <c r="E71" s="5" t="s">
        <v>353</v>
      </c>
      <c r="F71" s="5" t="s">
        <v>354</v>
      </c>
      <c r="G71" s="33" t="str">
        <f>HYPERLINK("[#]Codes_for_AS_Names!A880:F880","&lt;link&gt;")</f>
        <v>&lt;link&gt;</v>
      </c>
      <c r="H71" s="38" t="s">
        <v>11366</v>
      </c>
      <c r="I71" s="48"/>
    </row>
    <row r="72" spans="1:9" ht="13.5" customHeight="1" x14ac:dyDescent="0.2">
      <c r="A72" s="48" t="s">
        <v>355</v>
      </c>
      <c r="B72" s="5" t="s">
        <v>356</v>
      </c>
      <c r="C72" s="6" t="s">
        <v>357</v>
      </c>
      <c r="D72" s="12" t="s">
        <v>358</v>
      </c>
      <c r="E72" s="5" t="s">
        <v>359</v>
      </c>
      <c r="F72" s="5" t="s">
        <v>360</v>
      </c>
      <c r="G72" s="33" t="str">
        <f>HYPERLINK("[#]Codes_for_AS_Names!A894:F894","&lt;link&gt;")</f>
        <v>&lt;link&gt;</v>
      </c>
      <c r="H72" s="38" t="s">
        <v>356</v>
      </c>
      <c r="I72" s="48"/>
    </row>
    <row r="73" spans="1:9" ht="13.5" customHeight="1" x14ac:dyDescent="0.2">
      <c r="A73" s="49" t="s">
        <v>361</v>
      </c>
      <c r="B73" s="14" t="s">
        <v>362</v>
      </c>
      <c r="C73" s="72" t="s">
        <v>363</v>
      </c>
      <c r="D73" s="13" t="s">
        <v>364</v>
      </c>
      <c r="E73" s="14" t="s">
        <v>365</v>
      </c>
      <c r="F73" s="14" t="s">
        <v>366</v>
      </c>
      <c r="G73" s="35" t="str">
        <f>HYPERLINK("[#]Codes_for_AS_Names!A915:F915","&lt;link&gt;")</f>
        <v>&lt;link&gt;</v>
      </c>
      <c r="H73" s="39" t="s">
        <v>362</v>
      </c>
      <c r="I73" s="48"/>
    </row>
    <row r="74" spans="1:9" ht="13.5" customHeight="1" x14ac:dyDescent="0.2">
      <c r="A74" s="48" t="s">
        <v>367</v>
      </c>
      <c r="B74" s="5" t="s">
        <v>337</v>
      </c>
      <c r="C74" s="6" t="s">
        <v>368</v>
      </c>
      <c r="D74" s="12" t="s">
        <v>369</v>
      </c>
      <c r="E74" s="5" t="s">
        <v>370</v>
      </c>
      <c r="F74" s="5" t="s">
        <v>15859</v>
      </c>
      <c r="G74" s="66" t="s">
        <v>16671</v>
      </c>
      <c r="H74" s="38" t="s">
        <v>11367</v>
      </c>
      <c r="I74" s="48"/>
    </row>
    <row r="75" spans="1:9" ht="13.5" customHeight="1" x14ac:dyDescent="0.2">
      <c r="A75" s="48" t="s">
        <v>371</v>
      </c>
      <c r="B75" s="5" t="s">
        <v>372</v>
      </c>
      <c r="C75" s="6" t="s">
        <v>373</v>
      </c>
      <c r="D75" s="12" t="s">
        <v>374</v>
      </c>
      <c r="E75" s="5" t="s">
        <v>375</v>
      </c>
      <c r="F75" s="5" t="s">
        <v>376</v>
      </c>
      <c r="G75" s="33" t="str">
        <f>HYPERLINK("[#]Codes_for_AS_Names!A931:F931","&lt;link&gt;")</f>
        <v>&lt;link&gt;</v>
      </c>
      <c r="H75" s="38" t="s">
        <v>372</v>
      </c>
      <c r="I75" s="48"/>
    </row>
    <row r="76" spans="1:9" ht="13.5" customHeight="1" x14ac:dyDescent="0.2">
      <c r="A76" s="48" t="s">
        <v>377</v>
      </c>
      <c r="B76" s="5" t="s">
        <v>378</v>
      </c>
      <c r="C76" s="6" t="s">
        <v>379</v>
      </c>
      <c r="D76" s="12" t="s">
        <v>380</v>
      </c>
      <c r="E76" s="5" t="s">
        <v>381</v>
      </c>
      <c r="F76" s="5" t="s">
        <v>382</v>
      </c>
      <c r="G76" s="33" t="str">
        <f>HYPERLINK("[#]Codes_for_AS_Names!A937:F937","&lt;link&gt;")</f>
        <v>&lt;link&gt;</v>
      </c>
      <c r="H76" s="38" t="s">
        <v>11368</v>
      </c>
      <c r="I76" s="48"/>
    </row>
    <row r="77" spans="1:9" ht="13.5" customHeight="1" x14ac:dyDescent="0.2">
      <c r="A77" s="48" t="s">
        <v>383</v>
      </c>
      <c r="B77" s="5" t="s">
        <v>384</v>
      </c>
      <c r="C77" s="6" t="s">
        <v>385</v>
      </c>
      <c r="D77" s="12" t="s">
        <v>386</v>
      </c>
      <c r="E77" s="5" t="s">
        <v>387</v>
      </c>
      <c r="F77" s="5" t="s">
        <v>388</v>
      </c>
      <c r="G77" s="33" t="str">
        <f>HYPERLINK("[#]Codes_for_AS_Names!A1027:F1027","&lt;link&gt;")</f>
        <v>&lt;link&gt;</v>
      </c>
      <c r="H77" s="38" t="s">
        <v>11369</v>
      </c>
      <c r="I77" s="48"/>
    </row>
    <row r="78" spans="1:9" ht="13.5" customHeight="1" x14ac:dyDescent="0.2">
      <c r="A78" s="49" t="s">
        <v>389</v>
      </c>
      <c r="B78" s="14" t="s">
        <v>390</v>
      </c>
      <c r="C78" s="72" t="s">
        <v>391</v>
      </c>
      <c r="D78" s="13" t="s">
        <v>392</v>
      </c>
      <c r="E78" s="14" t="s">
        <v>393</v>
      </c>
      <c r="F78" s="14" t="s">
        <v>393</v>
      </c>
      <c r="G78" s="34" t="s">
        <v>16671</v>
      </c>
      <c r="H78" s="39" t="s">
        <v>11370</v>
      </c>
      <c r="I78" s="48"/>
    </row>
    <row r="79" spans="1:9" ht="13.5" customHeight="1" x14ac:dyDescent="0.2">
      <c r="A79" s="48" t="s">
        <v>394</v>
      </c>
      <c r="B79" s="5" t="s">
        <v>395</v>
      </c>
      <c r="C79" s="6" t="s">
        <v>396</v>
      </c>
      <c r="D79" s="12" t="s">
        <v>397</v>
      </c>
      <c r="E79" s="5" t="s">
        <v>398</v>
      </c>
      <c r="F79" s="5" t="s">
        <v>398</v>
      </c>
      <c r="G79" s="66" t="s">
        <v>16671</v>
      </c>
      <c r="H79" s="51" t="s">
        <v>11354</v>
      </c>
      <c r="I79" s="48"/>
    </row>
    <row r="80" spans="1:9" ht="13.5" customHeight="1" x14ac:dyDescent="0.2">
      <c r="A80" s="48" t="s">
        <v>399</v>
      </c>
      <c r="B80" s="5" t="s">
        <v>400</v>
      </c>
      <c r="C80" s="6" t="s">
        <v>401</v>
      </c>
      <c r="D80" s="12" t="s">
        <v>402</v>
      </c>
      <c r="E80" s="5" t="s">
        <v>403</v>
      </c>
      <c r="F80" s="5" t="s">
        <v>404</v>
      </c>
      <c r="G80" s="33" t="str">
        <f>HYPERLINK("[#]Codes_for_AS_Names!A1032:F1032","&lt;link&gt;")</f>
        <v>&lt;link&gt;</v>
      </c>
      <c r="H80" s="38" t="s">
        <v>400</v>
      </c>
      <c r="I80" s="48"/>
    </row>
    <row r="81" spans="1:9" ht="13.5" customHeight="1" x14ac:dyDescent="0.2">
      <c r="A81" s="48" t="s">
        <v>405</v>
      </c>
      <c r="B81" s="5" t="s">
        <v>406</v>
      </c>
      <c r="C81" s="6" t="s">
        <v>407</v>
      </c>
      <c r="D81" s="12" t="s">
        <v>408</v>
      </c>
      <c r="E81" s="5" t="s">
        <v>409</v>
      </c>
      <c r="F81" s="5" t="s">
        <v>410</v>
      </c>
      <c r="G81" s="33" t="str">
        <f>HYPERLINK("[#]Codes_for_AS_Names!A1038:F1038","&lt;link&gt;")</f>
        <v>&lt;link&gt;</v>
      </c>
      <c r="H81" s="38" t="s">
        <v>411</v>
      </c>
      <c r="I81" s="48"/>
    </row>
    <row r="82" spans="1:9" ht="13.5" customHeight="1" x14ac:dyDescent="0.2">
      <c r="A82" s="48" t="s">
        <v>412</v>
      </c>
      <c r="B82" s="5" t="s">
        <v>411</v>
      </c>
      <c r="C82" s="6" t="s">
        <v>413</v>
      </c>
      <c r="D82" s="12" t="s">
        <v>414</v>
      </c>
      <c r="E82" s="5" t="s">
        <v>415</v>
      </c>
      <c r="F82" s="5" t="s">
        <v>415</v>
      </c>
      <c r="G82" s="33" t="str">
        <f>HYPERLINK("[#]Codes_for_AS_Names!A1048:F1048","&lt;link&gt;")</f>
        <v>&lt;link&gt;</v>
      </c>
      <c r="H82" s="38" t="s">
        <v>11371</v>
      </c>
      <c r="I82" s="48"/>
    </row>
    <row r="83" spans="1:9" ht="13.5" customHeight="1" x14ac:dyDescent="0.2">
      <c r="A83" s="49" t="s">
        <v>16367</v>
      </c>
      <c r="B83" s="14" t="s">
        <v>16368</v>
      </c>
      <c r="C83" s="72">
        <v>942</v>
      </c>
      <c r="D83" s="13" t="s">
        <v>16369</v>
      </c>
      <c r="E83" s="14" t="s">
        <v>16370</v>
      </c>
      <c r="F83" s="14" t="s">
        <v>16370</v>
      </c>
      <c r="G83" s="73" t="s">
        <v>16671</v>
      </c>
      <c r="H83" s="39" t="s">
        <v>16371</v>
      </c>
      <c r="I83" s="48"/>
    </row>
    <row r="84" spans="1:9" ht="13.5" customHeight="1" x14ac:dyDescent="0.2">
      <c r="A84" s="48" t="s">
        <v>16372</v>
      </c>
      <c r="B84" s="5" t="s">
        <v>16373</v>
      </c>
      <c r="C84" s="6">
        <v>943</v>
      </c>
      <c r="D84" s="12" t="s">
        <v>16374</v>
      </c>
      <c r="E84" s="5" t="s">
        <v>16375</v>
      </c>
      <c r="F84" s="5" t="s">
        <v>16375</v>
      </c>
      <c r="G84" s="65" t="s">
        <v>16671</v>
      </c>
      <c r="H84" s="38" t="s">
        <v>16376</v>
      </c>
      <c r="I84" s="48"/>
    </row>
    <row r="85" spans="1:9" ht="13.5" customHeight="1" x14ac:dyDescent="0.2">
      <c r="A85" s="48" t="s">
        <v>416</v>
      </c>
      <c r="B85" s="5" t="s">
        <v>417</v>
      </c>
      <c r="C85" s="6" t="s">
        <v>418</v>
      </c>
      <c r="D85" s="12" t="s">
        <v>419</v>
      </c>
      <c r="E85" s="5" t="s">
        <v>420</v>
      </c>
      <c r="F85" s="5" t="s">
        <v>421</v>
      </c>
      <c r="G85" s="33" t="str">
        <f>HYPERLINK("[#]Codes_for_AS_Names!A1090:F1090","&lt;link&gt;")</f>
        <v>&lt;link&gt;</v>
      </c>
      <c r="H85" s="38" t="s">
        <v>417</v>
      </c>
      <c r="I85" s="48"/>
    </row>
    <row r="86" spans="1:9" ht="13.5" customHeight="1" x14ac:dyDescent="0.2">
      <c r="A86" s="48" t="s">
        <v>422</v>
      </c>
      <c r="B86" s="5" t="s">
        <v>423</v>
      </c>
      <c r="C86" s="6" t="s">
        <v>424</v>
      </c>
      <c r="D86" s="12" t="s">
        <v>425</v>
      </c>
      <c r="E86" s="5" t="s">
        <v>426</v>
      </c>
      <c r="F86" s="5" t="s">
        <v>427</v>
      </c>
      <c r="G86" s="33" t="str">
        <f>HYPERLINK("[#]Codes_for_AS_Names!A1114:F1114","&lt;link&gt;")</f>
        <v>&lt;link&gt;</v>
      </c>
      <c r="H86" s="38" t="s">
        <v>423</v>
      </c>
      <c r="I86" s="48"/>
    </row>
    <row r="87" spans="1:9" ht="13.5" customHeight="1" x14ac:dyDescent="0.2">
      <c r="A87" s="48" t="s">
        <v>428</v>
      </c>
      <c r="B87" s="5" t="s">
        <v>429</v>
      </c>
      <c r="C87" s="6" t="s">
        <v>430</v>
      </c>
      <c r="D87" s="12" t="s">
        <v>431</v>
      </c>
      <c r="E87" s="5" t="s">
        <v>432</v>
      </c>
      <c r="F87" s="5" t="s">
        <v>433</v>
      </c>
      <c r="G87" s="33" t="str">
        <f>HYPERLINK("[#]Codes_for_AS_Names!A1141:F1141","&lt;link&gt;")</f>
        <v>&lt;link&gt;</v>
      </c>
      <c r="H87" s="38" t="s">
        <v>434</v>
      </c>
      <c r="I87" s="48"/>
    </row>
    <row r="88" spans="1:9" ht="13.5" customHeight="1" x14ac:dyDescent="0.2">
      <c r="A88" s="49" t="s">
        <v>435</v>
      </c>
      <c r="B88" s="18" t="s">
        <v>436</v>
      </c>
      <c r="C88" s="72" t="s">
        <v>437</v>
      </c>
      <c r="D88" s="13" t="s">
        <v>438</v>
      </c>
      <c r="E88" s="14" t="s">
        <v>439</v>
      </c>
      <c r="F88" s="14" t="s">
        <v>439</v>
      </c>
      <c r="G88" s="34" t="s">
        <v>16671</v>
      </c>
      <c r="H88" s="52" t="s">
        <v>11354</v>
      </c>
      <c r="I88" s="48"/>
    </row>
    <row r="89" spans="1:9" ht="13.5" customHeight="1" x14ac:dyDescent="0.2">
      <c r="A89" s="48" t="s">
        <v>440</v>
      </c>
      <c r="B89" s="68" t="s">
        <v>436</v>
      </c>
      <c r="C89" s="6" t="s">
        <v>441</v>
      </c>
      <c r="D89" s="12" t="s">
        <v>442</v>
      </c>
      <c r="E89" s="5" t="s">
        <v>443</v>
      </c>
      <c r="F89" s="5" t="s">
        <v>443</v>
      </c>
      <c r="G89" s="66" t="s">
        <v>16671</v>
      </c>
      <c r="H89" s="51" t="s">
        <v>11354</v>
      </c>
      <c r="I89" s="48"/>
    </row>
    <row r="90" spans="1:9" ht="13.5" customHeight="1" x14ac:dyDescent="0.2">
      <c r="A90" s="48" t="s">
        <v>444</v>
      </c>
      <c r="B90" s="68" t="s">
        <v>436</v>
      </c>
      <c r="C90" s="6" t="s">
        <v>445</v>
      </c>
      <c r="D90" s="12" t="s">
        <v>446</v>
      </c>
      <c r="E90" s="5" t="s">
        <v>447</v>
      </c>
      <c r="F90" s="5" t="s">
        <v>447</v>
      </c>
      <c r="G90" s="66" t="s">
        <v>16671</v>
      </c>
      <c r="H90" s="51" t="s">
        <v>11354</v>
      </c>
      <c r="I90" s="48"/>
    </row>
    <row r="91" spans="1:9" ht="13.5" customHeight="1" x14ac:dyDescent="0.2">
      <c r="A91" s="48" t="s">
        <v>448</v>
      </c>
      <c r="B91" s="68" t="s">
        <v>436</v>
      </c>
      <c r="C91" s="6" t="s">
        <v>449</v>
      </c>
      <c r="D91" s="12" t="s">
        <v>450</v>
      </c>
      <c r="E91" s="5" t="s">
        <v>451</v>
      </c>
      <c r="F91" s="5" t="s">
        <v>451</v>
      </c>
      <c r="G91" s="66" t="s">
        <v>16671</v>
      </c>
      <c r="H91" s="51" t="s">
        <v>11354</v>
      </c>
      <c r="I91" s="48"/>
    </row>
    <row r="92" spans="1:9" ht="13.5" customHeight="1" x14ac:dyDescent="0.2">
      <c r="A92" s="48" t="s">
        <v>452</v>
      </c>
      <c r="B92" s="68" t="s">
        <v>436</v>
      </c>
      <c r="C92" s="6" t="s">
        <v>453</v>
      </c>
      <c r="D92" s="12" t="s">
        <v>454</v>
      </c>
      <c r="E92" s="5" t="s">
        <v>455</v>
      </c>
      <c r="F92" s="5" t="s">
        <v>455</v>
      </c>
      <c r="G92" s="66" t="s">
        <v>16671</v>
      </c>
      <c r="H92" s="51" t="s">
        <v>11354</v>
      </c>
      <c r="I92" s="48"/>
    </row>
    <row r="93" spans="1:9" ht="13.5" customHeight="1" x14ac:dyDescent="0.2">
      <c r="A93" s="49" t="s">
        <v>456</v>
      </c>
      <c r="B93" s="14" t="s">
        <v>457</v>
      </c>
      <c r="C93" s="72" t="s">
        <v>458</v>
      </c>
      <c r="D93" s="13" t="s">
        <v>459</v>
      </c>
      <c r="E93" s="14" t="s">
        <v>460</v>
      </c>
      <c r="F93" s="14" t="s">
        <v>460</v>
      </c>
      <c r="G93" s="34" t="s">
        <v>16671</v>
      </c>
      <c r="H93" s="52" t="s">
        <v>11354</v>
      </c>
      <c r="I93" s="48"/>
    </row>
    <row r="94" spans="1:9" ht="13.5" customHeight="1" x14ac:dyDescent="0.2">
      <c r="A94" s="48" t="s">
        <v>461</v>
      </c>
      <c r="B94" s="5" t="s">
        <v>462</v>
      </c>
      <c r="C94" s="6" t="s">
        <v>463</v>
      </c>
      <c r="D94" s="12" t="s">
        <v>464</v>
      </c>
      <c r="E94" s="5" t="s">
        <v>465</v>
      </c>
      <c r="F94" s="5" t="s">
        <v>466</v>
      </c>
      <c r="G94" s="33" t="str">
        <f>HYPERLINK("[#]Codes_for_AS_Names!A1155:F1155","&lt;link&gt;")</f>
        <v>&lt;link&gt;</v>
      </c>
      <c r="H94" s="38" t="s">
        <v>11372</v>
      </c>
      <c r="I94" s="48"/>
    </row>
    <row r="95" spans="1:9" ht="13.5" customHeight="1" x14ac:dyDescent="0.2">
      <c r="A95" s="48" t="s">
        <v>467</v>
      </c>
      <c r="B95" s="5" t="s">
        <v>468</v>
      </c>
      <c r="C95" s="6" t="s">
        <v>469</v>
      </c>
      <c r="D95" s="12" t="s">
        <v>470</v>
      </c>
      <c r="E95" s="5" t="s">
        <v>471</v>
      </c>
      <c r="F95" s="5" t="s">
        <v>472</v>
      </c>
      <c r="G95" s="33" t="str">
        <f>HYPERLINK("[#]Codes_for_AS_Names!A1165:F1165","&lt;link&gt;")</f>
        <v>&lt;link&gt;</v>
      </c>
      <c r="H95" s="38" t="s">
        <v>468</v>
      </c>
      <c r="I95" s="48"/>
    </row>
    <row r="96" spans="1:9" ht="13.5" customHeight="1" x14ac:dyDescent="0.2">
      <c r="A96" s="48" t="s">
        <v>473</v>
      </c>
      <c r="B96" s="5" t="s">
        <v>474</v>
      </c>
      <c r="C96" s="6" t="s">
        <v>475</v>
      </c>
      <c r="D96" s="12" t="s">
        <v>476</v>
      </c>
      <c r="E96" s="5" t="s">
        <v>477</v>
      </c>
      <c r="F96" s="5" t="s">
        <v>478</v>
      </c>
      <c r="G96" s="33" t="str">
        <f>HYPERLINK("[#]Codes_for_AS_Names!A1171:F1171","&lt;link&gt;")</f>
        <v>&lt;link&gt;</v>
      </c>
      <c r="H96" s="38" t="s">
        <v>11373</v>
      </c>
      <c r="I96" s="48"/>
    </row>
    <row r="97" spans="1:19" ht="13.5" customHeight="1" x14ac:dyDescent="0.2">
      <c r="A97" s="48" t="s">
        <v>479</v>
      </c>
      <c r="B97" s="5" t="s">
        <v>480</v>
      </c>
      <c r="C97" s="6" t="s">
        <v>481</v>
      </c>
      <c r="D97" s="12" t="s">
        <v>482</v>
      </c>
      <c r="E97" s="5" t="s">
        <v>483</v>
      </c>
      <c r="F97" s="5" t="s">
        <v>484</v>
      </c>
      <c r="G97" s="33" t="str">
        <f>HYPERLINK("[#]Codes_for_AS_Names!A1265:F1265","&lt;link&gt;")</f>
        <v>&lt;link&gt;</v>
      </c>
      <c r="H97" s="38" t="s">
        <v>11374</v>
      </c>
      <c r="I97" s="48"/>
    </row>
    <row r="98" spans="1:19" ht="13.5" customHeight="1" x14ac:dyDescent="0.2">
      <c r="A98" s="49" t="s">
        <v>485</v>
      </c>
      <c r="B98" s="14" t="s">
        <v>486</v>
      </c>
      <c r="C98" s="72" t="s">
        <v>487</v>
      </c>
      <c r="D98" s="13" t="s">
        <v>488</v>
      </c>
      <c r="E98" s="14" t="s">
        <v>489</v>
      </c>
      <c r="F98" s="14" t="s">
        <v>490</v>
      </c>
      <c r="G98" s="35" t="str">
        <f>HYPERLINK("[#]Codes_for_AS_Names!A1269:F1269","&lt;link&gt;")</f>
        <v>&lt;link&gt;</v>
      </c>
      <c r="H98" s="39" t="s">
        <v>486</v>
      </c>
      <c r="I98" s="48"/>
    </row>
    <row r="99" spans="1:19" ht="13.5" customHeight="1" x14ac:dyDescent="0.2">
      <c r="A99" s="48" t="s">
        <v>491</v>
      </c>
      <c r="B99" s="5" t="s">
        <v>492</v>
      </c>
      <c r="C99" s="6" t="s">
        <v>493</v>
      </c>
      <c r="D99" s="12" t="s">
        <v>494</v>
      </c>
      <c r="E99" s="5" t="s">
        <v>495</v>
      </c>
      <c r="F99" s="5" t="s">
        <v>495</v>
      </c>
      <c r="G99" s="66" t="s">
        <v>16671</v>
      </c>
      <c r="H99" s="51" t="s">
        <v>11354</v>
      </c>
      <c r="I99" s="48"/>
    </row>
    <row r="100" spans="1:19" ht="13.5" customHeight="1" x14ac:dyDescent="0.2">
      <c r="A100" s="48" t="s">
        <v>496</v>
      </c>
      <c r="B100" s="5" t="s">
        <v>497</v>
      </c>
      <c r="C100" s="6" t="s">
        <v>498</v>
      </c>
      <c r="D100" s="12" t="s">
        <v>499</v>
      </c>
      <c r="E100" s="5" t="s">
        <v>500</v>
      </c>
      <c r="F100" s="5" t="s">
        <v>500</v>
      </c>
      <c r="G100" s="66" t="s">
        <v>16671</v>
      </c>
      <c r="H100" s="38" t="s">
        <v>497</v>
      </c>
      <c r="I100" s="48"/>
    </row>
    <row r="101" spans="1:19" ht="13.5" customHeight="1" x14ac:dyDescent="0.2">
      <c r="A101" s="48" t="s">
        <v>501</v>
      </c>
      <c r="B101" s="5" t="s">
        <v>502</v>
      </c>
      <c r="C101" s="6" t="s">
        <v>503</v>
      </c>
      <c r="D101" s="12" t="s">
        <v>504</v>
      </c>
      <c r="E101" s="5" t="s">
        <v>505</v>
      </c>
      <c r="F101" s="5" t="s">
        <v>505</v>
      </c>
      <c r="G101" s="33" t="str">
        <f>HYPERLINK("[#]Codes_for_AS_Names!A1283:F1283","&lt;link&gt;")</f>
        <v>&lt;link&gt;</v>
      </c>
      <c r="H101" s="38" t="s">
        <v>502</v>
      </c>
      <c r="I101" s="48"/>
      <c r="S101" s="78"/>
    </row>
    <row r="102" spans="1:19" ht="13.5" customHeight="1" x14ac:dyDescent="0.2">
      <c r="A102" s="48" t="s">
        <v>506</v>
      </c>
      <c r="B102" s="5" t="s">
        <v>507</v>
      </c>
      <c r="C102" s="6" t="s">
        <v>508</v>
      </c>
      <c r="D102" s="12" t="s">
        <v>509</v>
      </c>
      <c r="E102" s="5" t="s">
        <v>510</v>
      </c>
      <c r="F102" s="5" t="s">
        <v>511</v>
      </c>
      <c r="G102" s="33" t="str">
        <f>HYPERLINK("[#]Codes_for_AS_Names!A1312:F1312","&lt;link&gt;")</f>
        <v>&lt;link&gt;</v>
      </c>
      <c r="H102" s="38" t="s">
        <v>507</v>
      </c>
      <c r="I102" s="48"/>
      <c r="S102" s="78"/>
    </row>
    <row r="103" spans="1:19" ht="13.5" customHeight="1" x14ac:dyDescent="0.2">
      <c r="A103" s="49" t="s">
        <v>512</v>
      </c>
      <c r="B103" s="14" t="s">
        <v>513</v>
      </c>
      <c r="C103" s="72" t="s">
        <v>514</v>
      </c>
      <c r="D103" s="13" t="s">
        <v>515</v>
      </c>
      <c r="E103" s="14" t="s">
        <v>516</v>
      </c>
      <c r="F103" s="14" t="s">
        <v>517</v>
      </c>
      <c r="G103" s="35" t="str">
        <f>HYPERLINK("[#]Codes_for_AS_Names!A1331:F1331","&lt;link&gt;")</f>
        <v>&lt;link&gt;</v>
      </c>
      <c r="H103" s="39" t="s">
        <v>513</v>
      </c>
      <c r="I103" s="48"/>
      <c r="S103" s="78"/>
    </row>
    <row r="104" spans="1:19" ht="13.5" customHeight="1" x14ac:dyDescent="0.2">
      <c r="A104" s="48" t="s">
        <v>518</v>
      </c>
      <c r="B104" s="5" t="s">
        <v>519</v>
      </c>
      <c r="C104" s="6" t="s">
        <v>520</v>
      </c>
      <c r="D104" s="12" t="s">
        <v>521</v>
      </c>
      <c r="E104" s="5" t="s">
        <v>522</v>
      </c>
      <c r="F104" s="5" t="s">
        <v>523</v>
      </c>
      <c r="G104" s="33" t="str">
        <f>HYPERLINK("[#]Codes_for_AS_Names!A1350:F1350","&lt;link&gt;")</f>
        <v>&lt;link&gt;</v>
      </c>
      <c r="H104" s="38" t="s">
        <v>519</v>
      </c>
      <c r="I104" s="48"/>
      <c r="S104" s="78"/>
    </row>
    <row r="105" spans="1:19" ht="13.5" customHeight="1" x14ac:dyDescent="0.2">
      <c r="A105" s="48" t="s">
        <v>524</v>
      </c>
      <c r="B105" s="5" t="s">
        <v>525</v>
      </c>
      <c r="C105" s="6" t="s">
        <v>526</v>
      </c>
      <c r="D105" s="12" t="s">
        <v>527</v>
      </c>
      <c r="E105" s="5" t="s">
        <v>528</v>
      </c>
      <c r="F105" s="5" t="s">
        <v>529</v>
      </c>
      <c r="G105" s="66"/>
      <c r="H105" s="38" t="s">
        <v>11375</v>
      </c>
      <c r="I105" s="48"/>
    </row>
    <row r="106" spans="1:19" ht="13.5" customHeight="1" x14ac:dyDescent="0.2">
      <c r="A106" s="48" t="s">
        <v>530</v>
      </c>
      <c r="B106" s="5" t="s">
        <v>531</v>
      </c>
      <c r="C106" s="6" t="s">
        <v>532</v>
      </c>
      <c r="D106" s="12" t="s">
        <v>533</v>
      </c>
      <c r="E106" s="5" t="s">
        <v>534</v>
      </c>
      <c r="F106" s="5" t="s">
        <v>534</v>
      </c>
      <c r="G106" s="33" t="str">
        <f>HYPERLINK("[#]Codes_for_AS_Names!A1457:F1457","&lt;link&gt;")</f>
        <v>&lt;link&gt;</v>
      </c>
      <c r="H106" s="38" t="s">
        <v>11376</v>
      </c>
      <c r="I106" s="48"/>
      <c r="S106" s="78"/>
    </row>
    <row r="107" spans="1:19" ht="13.5" customHeight="1" x14ac:dyDescent="0.2">
      <c r="A107" s="48" t="s">
        <v>535</v>
      </c>
      <c r="B107" s="5" t="s">
        <v>536</v>
      </c>
      <c r="C107" s="6" t="s">
        <v>537</v>
      </c>
      <c r="D107" s="12" t="s">
        <v>538</v>
      </c>
      <c r="E107" s="5" t="s">
        <v>539</v>
      </c>
      <c r="F107" s="5" t="s">
        <v>539</v>
      </c>
      <c r="G107" s="66"/>
      <c r="H107" s="38" t="s">
        <v>11377</v>
      </c>
      <c r="I107" s="48"/>
    </row>
    <row r="108" spans="1:19" ht="13.5" customHeight="1" x14ac:dyDescent="0.2">
      <c r="A108" s="49" t="s">
        <v>540</v>
      </c>
      <c r="B108" s="14" t="s">
        <v>541</v>
      </c>
      <c r="C108" s="72" t="s">
        <v>542</v>
      </c>
      <c r="D108" s="13" t="s">
        <v>543</v>
      </c>
      <c r="E108" s="14" t="s">
        <v>544</v>
      </c>
      <c r="F108" s="14" t="s">
        <v>545</v>
      </c>
      <c r="G108" s="35" t="str">
        <f>HYPERLINK("[#]Codes_for_AS_Names!A1462:F1462","&lt;link&gt;")</f>
        <v>&lt;link&gt;</v>
      </c>
      <c r="H108" s="39" t="s">
        <v>546</v>
      </c>
      <c r="I108" s="48"/>
      <c r="S108" s="78"/>
    </row>
    <row r="109" spans="1:19" ht="13.5" customHeight="1" x14ac:dyDescent="0.2">
      <c r="A109" s="48" t="s">
        <v>547</v>
      </c>
      <c r="B109" s="5" t="s">
        <v>548</v>
      </c>
      <c r="C109" s="6" t="s">
        <v>549</v>
      </c>
      <c r="D109" s="12" t="s">
        <v>550</v>
      </c>
      <c r="E109" s="5" t="s">
        <v>551</v>
      </c>
      <c r="F109" s="5" t="s">
        <v>552</v>
      </c>
      <c r="G109" s="33" t="str">
        <f>HYPERLINK("[#]Codes_for_AS_Names!A1471:F1471","&lt;link&gt;")</f>
        <v>&lt;link&gt;</v>
      </c>
      <c r="H109" s="38" t="s">
        <v>541</v>
      </c>
      <c r="I109" s="48"/>
      <c r="S109" s="78"/>
    </row>
    <row r="110" spans="1:19" ht="13.5" customHeight="1" x14ac:dyDescent="0.2">
      <c r="A110" s="48" t="s">
        <v>553</v>
      </c>
      <c r="B110" s="5" t="s">
        <v>554</v>
      </c>
      <c r="C110" s="6" t="s">
        <v>555</v>
      </c>
      <c r="D110" s="12" t="s">
        <v>556</v>
      </c>
      <c r="E110" s="5" t="s">
        <v>557</v>
      </c>
      <c r="F110" s="5" t="s">
        <v>557</v>
      </c>
      <c r="G110" s="66"/>
      <c r="H110" s="38" t="s">
        <v>11378</v>
      </c>
      <c r="I110" s="48"/>
    </row>
    <row r="111" spans="1:19" ht="13.5" customHeight="1" x14ac:dyDescent="0.2">
      <c r="A111" s="48" t="s">
        <v>558</v>
      </c>
      <c r="B111" s="5" t="s">
        <v>559</v>
      </c>
      <c r="C111" s="6" t="s">
        <v>560</v>
      </c>
      <c r="D111" s="12" t="s">
        <v>561</v>
      </c>
      <c r="E111" s="5" t="s">
        <v>562</v>
      </c>
      <c r="F111" s="5" t="s">
        <v>562</v>
      </c>
      <c r="G111" s="33" t="str">
        <f>HYPERLINK("[#]Codes_for_AS_Names!A1478:F1478","&lt;link&gt;")</f>
        <v>&lt;link&gt;</v>
      </c>
      <c r="H111" s="38" t="s">
        <v>563</v>
      </c>
      <c r="I111" s="48"/>
      <c r="S111" s="78"/>
    </row>
    <row r="112" spans="1:19" ht="13.5" customHeight="1" x14ac:dyDescent="0.2">
      <c r="A112" s="48" t="s">
        <v>564</v>
      </c>
      <c r="B112" s="5" t="s">
        <v>565</v>
      </c>
      <c r="C112" s="6" t="s">
        <v>566</v>
      </c>
      <c r="D112" s="12" t="s">
        <v>567</v>
      </c>
      <c r="E112" s="5" t="s">
        <v>568</v>
      </c>
      <c r="F112" s="5" t="s">
        <v>569</v>
      </c>
      <c r="G112" s="33" t="str">
        <f>HYPERLINK("[#]Codes_for_AS_Names!A1490:F1490","&lt;link&gt;")</f>
        <v>&lt;link&gt;</v>
      </c>
      <c r="H112" s="38" t="s">
        <v>548</v>
      </c>
      <c r="I112" s="48"/>
      <c r="S112" s="78"/>
    </row>
    <row r="113" spans="1:19" ht="13.5" customHeight="1" x14ac:dyDescent="0.2">
      <c r="A113" s="49" t="s">
        <v>16377</v>
      </c>
      <c r="B113" s="14" t="s">
        <v>16378</v>
      </c>
      <c r="C113" s="72">
        <v>944</v>
      </c>
      <c r="D113" s="13" t="s">
        <v>16379</v>
      </c>
      <c r="E113" s="14" t="s">
        <v>16380</v>
      </c>
      <c r="F113" s="14" t="s">
        <v>16380</v>
      </c>
      <c r="G113" s="73"/>
      <c r="H113" s="39" t="s">
        <v>16381</v>
      </c>
      <c r="I113" s="48"/>
    </row>
    <row r="114" spans="1:19" ht="13.5" customHeight="1" x14ac:dyDescent="0.2">
      <c r="A114" s="48" t="s">
        <v>570</v>
      </c>
      <c r="B114" s="5" t="s">
        <v>571</v>
      </c>
      <c r="C114" s="6" t="s">
        <v>572</v>
      </c>
      <c r="D114" s="12" t="s">
        <v>573</v>
      </c>
      <c r="E114" s="5" t="s">
        <v>574</v>
      </c>
      <c r="F114" s="5" t="s">
        <v>575</v>
      </c>
      <c r="G114" s="33" t="str">
        <f>HYPERLINK("[#]Codes_for_AS_Names!A1506:F1506","&lt;link&gt;")</f>
        <v>&lt;link&gt;</v>
      </c>
      <c r="H114" s="38" t="s">
        <v>571</v>
      </c>
      <c r="I114" s="48"/>
      <c r="S114" s="78"/>
    </row>
    <row r="115" spans="1:19" ht="13.5" customHeight="1" x14ac:dyDescent="0.2">
      <c r="A115" s="48" t="s">
        <v>576</v>
      </c>
      <c r="B115" s="5" t="s">
        <v>577</v>
      </c>
      <c r="C115" s="6" t="s">
        <v>578</v>
      </c>
      <c r="D115" s="12" t="s">
        <v>579</v>
      </c>
      <c r="E115" s="5" t="s">
        <v>580</v>
      </c>
      <c r="F115" s="5" t="s">
        <v>580</v>
      </c>
      <c r="G115" s="66"/>
      <c r="H115" s="38" t="s">
        <v>577</v>
      </c>
      <c r="I115" s="48"/>
    </row>
    <row r="116" spans="1:19" ht="13.5" customHeight="1" x14ac:dyDescent="0.2">
      <c r="A116" s="48" t="s">
        <v>581</v>
      </c>
      <c r="B116" s="5" t="s">
        <v>582</v>
      </c>
      <c r="C116" s="6" t="s">
        <v>583</v>
      </c>
      <c r="D116" s="12" t="s">
        <v>584</v>
      </c>
      <c r="E116" s="5" t="s">
        <v>585</v>
      </c>
      <c r="F116" s="5" t="s">
        <v>585</v>
      </c>
      <c r="G116" s="66"/>
      <c r="H116" s="51" t="s">
        <v>11354</v>
      </c>
      <c r="I116" s="48"/>
    </row>
    <row r="117" spans="1:19" ht="13.5" customHeight="1" x14ac:dyDescent="0.2">
      <c r="A117" s="48" t="s">
        <v>586</v>
      </c>
      <c r="B117" s="5" t="s">
        <v>587</v>
      </c>
      <c r="C117" s="6" t="s">
        <v>588</v>
      </c>
      <c r="D117" s="12" t="s">
        <v>589</v>
      </c>
      <c r="E117" s="5" t="s">
        <v>590</v>
      </c>
      <c r="F117" s="5" t="s">
        <v>591</v>
      </c>
      <c r="G117" s="33" t="str">
        <f>HYPERLINK("[#]Codes_for_AS_Names!A1522:F1522","&lt;link&gt;")</f>
        <v>&lt;link&gt;</v>
      </c>
      <c r="H117" s="38" t="s">
        <v>587</v>
      </c>
      <c r="I117" s="48"/>
      <c r="S117" s="78"/>
    </row>
    <row r="118" spans="1:19" ht="13.5" customHeight="1" x14ac:dyDescent="0.2">
      <c r="A118" s="49" t="s">
        <v>592</v>
      </c>
      <c r="B118" s="14" t="s">
        <v>593</v>
      </c>
      <c r="C118" s="72" t="s">
        <v>594</v>
      </c>
      <c r="D118" s="13" t="s">
        <v>595</v>
      </c>
      <c r="E118" s="14" t="s">
        <v>596</v>
      </c>
      <c r="F118" s="14" t="s">
        <v>596</v>
      </c>
      <c r="G118" s="35" t="str">
        <f>HYPERLINK("[#]Codes_for_AS_Names!A1536:F1536","&lt;link&gt;")</f>
        <v>&lt;link&gt;</v>
      </c>
      <c r="H118" s="39" t="s">
        <v>593</v>
      </c>
      <c r="I118" s="48"/>
      <c r="S118" s="78"/>
    </row>
    <row r="119" spans="1:19" ht="13.5" customHeight="1" x14ac:dyDescent="0.2">
      <c r="A119" s="48" t="s">
        <v>597</v>
      </c>
      <c r="B119" s="5" t="s">
        <v>598</v>
      </c>
      <c r="C119" s="6" t="s">
        <v>599</v>
      </c>
      <c r="D119" s="12" t="s">
        <v>600</v>
      </c>
      <c r="E119" s="5" t="s">
        <v>601</v>
      </c>
      <c r="F119" s="5" t="s">
        <v>601</v>
      </c>
      <c r="G119" s="33" t="str">
        <f>HYPERLINK("[#]Codes_for_AS_Names!A1541:F1541","&lt;link&gt;")</f>
        <v>&lt;link&gt;</v>
      </c>
      <c r="H119" s="38" t="s">
        <v>11379</v>
      </c>
      <c r="I119" s="48"/>
      <c r="S119" s="78"/>
    </row>
    <row r="120" spans="1:19" ht="13.5" customHeight="1" x14ac:dyDescent="0.2">
      <c r="A120" s="48" t="s">
        <v>602</v>
      </c>
      <c r="B120" s="5" t="s">
        <v>603</v>
      </c>
      <c r="C120" s="6" t="s">
        <v>604</v>
      </c>
      <c r="D120" s="12" t="s">
        <v>605</v>
      </c>
      <c r="E120" s="5" t="s">
        <v>606</v>
      </c>
      <c r="F120" s="5" t="s">
        <v>607</v>
      </c>
      <c r="G120" s="66"/>
      <c r="H120" s="38" t="s">
        <v>603</v>
      </c>
      <c r="I120" s="48"/>
    </row>
    <row r="121" spans="1:19" ht="13.5" customHeight="1" x14ac:dyDescent="0.2">
      <c r="A121" s="48" t="s">
        <v>608</v>
      </c>
      <c r="B121" s="5" t="s">
        <v>609</v>
      </c>
      <c r="C121" s="6" t="s">
        <v>610</v>
      </c>
      <c r="D121" s="12" t="s">
        <v>611</v>
      </c>
      <c r="E121" s="5" t="s">
        <v>612</v>
      </c>
      <c r="F121" s="5" t="s">
        <v>613</v>
      </c>
      <c r="G121" s="66"/>
      <c r="H121" s="38" t="s">
        <v>462</v>
      </c>
      <c r="I121" s="48"/>
    </row>
    <row r="122" spans="1:19" ht="13.5" customHeight="1" x14ac:dyDescent="0.2">
      <c r="A122" s="48" t="s">
        <v>614</v>
      </c>
      <c r="B122" s="5" t="s">
        <v>615</v>
      </c>
      <c r="C122" s="6" t="s">
        <v>616</v>
      </c>
      <c r="D122" s="12" t="s">
        <v>617</v>
      </c>
      <c r="E122" s="5" t="s">
        <v>618</v>
      </c>
      <c r="F122" s="5" t="s">
        <v>618</v>
      </c>
      <c r="G122" s="66"/>
      <c r="H122" s="51" t="s">
        <v>11354</v>
      </c>
      <c r="I122" s="48"/>
    </row>
    <row r="123" spans="1:19" ht="13.5" customHeight="1" x14ac:dyDescent="0.2">
      <c r="A123" s="49" t="s">
        <v>619</v>
      </c>
      <c r="B123" s="14" t="s">
        <v>620</v>
      </c>
      <c r="C123" s="72" t="s">
        <v>621</v>
      </c>
      <c r="D123" s="13" t="s">
        <v>622</v>
      </c>
      <c r="E123" s="14" t="s">
        <v>623</v>
      </c>
      <c r="F123" s="14" t="s">
        <v>624</v>
      </c>
      <c r="G123" s="35" t="str">
        <f>HYPERLINK("[#]Codes_for_AS_Names!A1548:F1548","&lt;link&gt;")</f>
        <v>&lt;link&gt;</v>
      </c>
      <c r="H123" s="39" t="s">
        <v>620</v>
      </c>
      <c r="I123" s="48"/>
      <c r="S123" s="78"/>
    </row>
    <row r="124" spans="1:19" ht="13.5" customHeight="1" x14ac:dyDescent="0.2">
      <c r="A124" s="48" t="s">
        <v>625</v>
      </c>
      <c r="B124" s="5" t="s">
        <v>563</v>
      </c>
      <c r="C124" s="6" t="s">
        <v>626</v>
      </c>
      <c r="D124" s="12" t="s">
        <v>627</v>
      </c>
      <c r="E124" s="5" t="s">
        <v>628</v>
      </c>
      <c r="F124" s="5" t="s">
        <v>629</v>
      </c>
      <c r="G124" s="66"/>
      <c r="H124" s="38" t="s">
        <v>11380</v>
      </c>
      <c r="I124" s="48"/>
    </row>
    <row r="125" spans="1:19" ht="13.5" customHeight="1" x14ac:dyDescent="0.2">
      <c r="A125" s="48" t="s">
        <v>630</v>
      </c>
      <c r="B125" s="5" t="s">
        <v>631</v>
      </c>
      <c r="C125" s="6" t="s">
        <v>632</v>
      </c>
      <c r="D125" s="12" t="s">
        <v>633</v>
      </c>
      <c r="E125" s="5" t="s">
        <v>634</v>
      </c>
      <c r="F125" s="5" t="s">
        <v>635</v>
      </c>
      <c r="G125" s="33" t="str">
        <f>HYPERLINK("[#]Codes_for_AS_Names!A1570:F1570","&lt;link&gt;")</f>
        <v>&lt;link&gt;</v>
      </c>
      <c r="H125" s="38" t="s">
        <v>11381</v>
      </c>
      <c r="I125" s="48"/>
      <c r="S125" s="78"/>
    </row>
    <row r="126" spans="1:19" ht="13.5" customHeight="1" x14ac:dyDescent="0.2">
      <c r="A126" s="48" t="s">
        <v>636</v>
      </c>
      <c r="B126" s="5" t="s">
        <v>637</v>
      </c>
      <c r="C126" s="6" t="s">
        <v>638</v>
      </c>
      <c r="D126" s="12" t="s">
        <v>639</v>
      </c>
      <c r="E126" s="5" t="s">
        <v>640</v>
      </c>
      <c r="F126" s="5" t="s">
        <v>641</v>
      </c>
      <c r="G126" s="33" t="str">
        <f>HYPERLINK("[#]Codes_for_AS_Names!A1611:F1611","&lt;link&gt;")</f>
        <v>&lt;link&gt;</v>
      </c>
      <c r="H126" s="38" t="s">
        <v>11382</v>
      </c>
      <c r="I126" s="48"/>
      <c r="S126" s="78"/>
    </row>
    <row r="127" spans="1:19" ht="13.5" customHeight="1" x14ac:dyDescent="0.2">
      <c r="A127" s="48" t="s">
        <v>642</v>
      </c>
      <c r="B127" s="5" t="s">
        <v>643</v>
      </c>
      <c r="C127" s="6" t="s">
        <v>644</v>
      </c>
      <c r="D127" s="12" t="s">
        <v>645</v>
      </c>
      <c r="E127" s="5" t="s">
        <v>646</v>
      </c>
      <c r="F127" s="5" t="s">
        <v>647</v>
      </c>
      <c r="G127" s="33" t="str">
        <f>HYPERLINK("[#]Codes_for_AS_Names!A1623:F1623","&lt;link&gt;")</f>
        <v>&lt;link&gt;</v>
      </c>
      <c r="H127" s="38" t="s">
        <v>643</v>
      </c>
      <c r="I127" s="48"/>
      <c r="S127" s="78"/>
    </row>
    <row r="128" spans="1:19" ht="13.5" customHeight="1" x14ac:dyDescent="0.2">
      <c r="A128" s="49" t="s">
        <v>648</v>
      </c>
      <c r="B128" s="14" t="s">
        <v>649</v>
      </c>
      <c r="C128" s="72" t="s">
        <v>650</v>
      </c>
      <c r="D128" s="13" t="s">
        <v>651</v>
      </c>
      <c r="E128" s="14" t="s">
        <v>652</v>
      </c>
      <c r="F128" s="14" t="s">
        <v>653</v>
      </c>
      <c r="G128" s="35" t="str">
        <f>HYPERLINK("[#]Codes_for_AS_Names!A1633:F1633","&lt;link&gt;")</f>
        <v>&lt;link&gt;</v>
      </c>
      <c r="H128" s="39" t="s">
        <v>11383</v>
      </c>
      <c r="I128" s="48"/>
      <c r="S128" s="78"/>
    </row>
    <row r="129" spans="1:19" ht="13.5" customHeight="1" x14ac:dyDescent="0.2">
      <c r="A129" s="48" t="s">
        <v>16382</v>
      </c>
      <c r="B129" s="5" t="s">
        <v>16383</v>
      </c>
      <c r="C129" s="6">
        <v>945</v>
      </c>
      <c r="D129" s="12" t="s">
        <v>16384</v>
      </c>
      <c r="E129" s="5" t="s">
        <v>16385</v>
      </c>
      <c r="F129" s="5" t="s">
        <v>16385</v>
      </c>
      <c r="G129" s="65"/>
      <c r="H129" s="38" t="s">
        <v>16386</v>
      </c>
      <c r="I129" s="48"/>
    </row>
    <row r="130" spans="1:19" ht="13.5" customHeight="1" x14ac:dyDescent="0.2">
      <c r="A130" s="48" t="s">
        <v>654</v>
      </c>
      <c r="B130" s="5" t="s">
        <v>655</v>
      </c>
      <c r="C130" s="6" t="s">
        <v>656</v>
      </c>
      <c r="D130" s="12" t="s">
        <v>657</v>
      </c>
      <c r="E130" s="5" t="s">
        <v>658</v>
      </c>
      <c r="F130" s="5" t="s">
        <v>659</v>
      </c>
      <c r="G130" s="66"/>
      <c r="H130" s="38" t="s">
        <v>655</v>
      </c>
      <c r="I130" s="48"/>
    </row>
    <row r="131" spans="1:19" ht="13.5" customHeight="1" x14ac:dyDescent="0.2">
      <c r="A131" s="48" t="s">
        <v>16387</v>
      </c>
      <c r="B131" s="5" t="s">
        <v>16388</v>
      </c>
      <c r="C131" s="6">
        <v>946</v>
      </c>
      <c r="D131" s="12" t="s">
        <v>16389</v>
      </c>
      <c r="E131" s="5" t="s">
        <v>16390</v>
      </c>
      <c r="F131" s="5" t="s">
        <v>16390</v>
      </c>
      <c r="G131" s="66"/>
      <c r="H131" s="38" t="s">
        <v>971</v>
      </c>
      <c r="I131" s="48"/>
    </row>
    <row r="132" spans="1:19" ht="13.5" customHeight="1" x14ac:dyDescent="0.2">
      <c r="A132" s="48" t="s">
        <v>660</v>
      </c>
      <c r="B132" s="5" t="s">
        <v>661</v>
      </c>
      <c r="C132" s="6" t="s">
        <v>662</v>
      </c>
      <c r="D132" s="12" t="s">
        <v>663</v>
      </c>
      <c r="E132" s="5" t="s">
        <v>664</v>
      </c>
      <c r="F132" s="5" t="s">
        <v>665</v>
      </c>
      <c r="G132" s="33" t="str">
        <f>HYPERLINK("[#]Codes_for_AS_Names!A1643:F1643","&lt;link&gt;")</f>
        <v>&lt;link&gt;</v>
      </c>
      <c r="H132" s="38" t="s">
        <v>11384</v>
      </c>
      <c r="I132" s="48"/>
      <c r="S132" s="78"/>
    </row>
    <row r="133" spans="1:19" ht="13.5" customHeight="1" x14ac:dyDescent="0.2">
      <c r="A133" s="49" t="s">
        <v>666</v>
      </c>
      <c r="B133" s="14" t="s">
        <v>667</v>
      </c>
      <c r="C133" s="72" t="s">
        <v>668</v>
      </c>
      <c r="D133" s="13" t="s">
        <v>669</v>
      </c>
      <c r="E133" s="14" t="s">
        <v>670</v>
      </c>
      <c r="F133" s="14" t="s">
        <v>671</v>
      </c>
      <c r="G133" s="34"/>
      <c r="H133" s="39" t="s">
        <v>667</v>
      </c>
      <c r="I133" s="48"/>
    </row>
    <row r="134" spans="1:19" ht="13.5" customHeight="1" x14ac:dyDescent="0.2">
      <c r="A134" s="48" t="s">
        <v>672</v>
      </c>
      <c r="B134" s="5" t="s">
        <v>673</v>
      </c>
      <c r="C134" s="6" t="s">
        <v>674</v>
      </c>
      <c r="D134" s="12" t="s">
        <v>675</v>
      </c>
      <c r="E134" s="5" t="s">
        <v>676</v>
      </c>
      <c r="F134" s="5" t="s">
        <v>676</v>
      </c>
      <c r="G134" s="66"/>
      <c r="H134" s="38" t="s">
        <v>11385</v>
      </c>
      <c r="I134" s="48"/>
    </row>
    <row r="135" spans="1:19" ht="13.5" customHeight="1" x14ac:dyDescent="0.2">
      <c r="A135" s="48" t="s">
        <v>677</v>
      </c>
      <c r="B135" s="5" t="s">
        <v>678</v>
      </c>
      <c r="C135" s="6" t="s">
        <v>679</v>
      </c>
      <c r="D135" s="12" t="s">
        <v>680</v>
      </c>
      <c r="E135" s="5" t="s">
        <v>681</v>
      </c>
      <c r="F135" s="5" t="s">
        <v>681</v>
      </c>
      <c r="G135" s="33" t="str">
        <f>HYPERLINK("[#]Codes_for_AS_Names!A1661:F1661","&lt;link&gt;")</f>
        <v>&lt;link&gt;</v>
      </c>
      <c r="H135" s="38" t="s">
        <v>678</v>
      </c>
      <c r="I135" s="48"/>
      <c r="S135" s="78"/>
    </row>
    <row r="136" spans="1:19" ht="13.5" customHeight="1" x14ac:dyDescent="0.2">
      <c r="A136" s="48" t="s">
        <v>682</v>
      </c>
      <c r="B136" s="5" t="s">
        <v>683</v>
      </c>
      <c r="C136" s="6" t="s">
        <v>684</v>
      </c>
      <c r="D136" s="12" t="s">
        <v>685</v>
      </c>
      <c r="E136" s="5" t="s">
        <v>686</v>
      </c>
      <c r="F136" s="5" t="s">
        <v>686</v>
      </c>
      <c r="G136" s="33" t="str">
        <f>HYPERLINK("[#]Codes_for_AS_Names!A1706:F1706","&lt;link&gt;")</f>
        <v>&lt;link&gt;</v>
      </c>
      <c r="H136" s="38" t="s">
        <v>11386</v>
      </c>
      <c r="I136" s="48"/>
      <c r="S136" s="78"/>
    </row>
    <row r="137" spans="1:19" ht="13.5" customHeight="1" x14ac:dyDescent="0.2">
      <c r="A137" s="48" t="s">
        <v>687</v>
      </c>
      <c r="B137" s="5" t="s">
        <v>688</v>
      </c>
      <c r="C137" s="6" t="s">
        <v>689</v>
      </c>
      <c r="D137" s="12" t="s">
        <v>690</v>
      </c>
      <c r="E137" s="5" t="s">
        <v>691</v>
      </c>
      <c r="F137" s="5" t="s">
        <v>692</v>
      </c>
      <c r="G137" s="33" t="str">
        <f>HYPERLINK("[#]Codes_for_AS_Names!A1778:F1778","&lt;link&gt;")</f>
        <v>&lt;link&gt;</v>
      </c>
      <c r="H137" s="38" t="s">
        <v>688</v>
      </c>
      <c r="I137" s="48"/>
      <c r="S137" s="78"/>
    </row>
    <row r="138" spans="1:19" ht="13.5" customHeight="1" x14ac:dyDescent="0.2">
      <c r="A138" s="49" t="s">
        <v>693</v>
      </c>
      <c r="B138" s="14" t="s">
        <v>694</v>
      </c>
      <c r="C138" s="72" t="s">
        <v>695</v>
      </c>
      <c r="D138" s="13" t="s">
        <v>696</v>
      </c>
      <c r="E138" s="14" t="s">
        <v>697</v>
      </c>
      <c r="F138" s="14" t="s">
        <v>698</v>
      </c>
      <c r="G138" s="74" t="str">
        <f>HYPERLINK("[#]Codes_for_AS_Names!A1814:F1814","&lt;link&gt;")</f>
        <v>&lt;link&gt;</v>
      </c>
      <c r="H138" s="39" t="s">
        <v>694</v>
      </c>
      <c r="I138" s="48"/>
      <c r="S138" s="78"/>
    </row>
    <row r="139" spans="1:19" ht="13.5" customHeight="1" x14ac:dyDescent="0.2">
      <c r="A139" s="48" t="s">
        <v>699</v>
      </c>
      <c r="B139" s="5" t="s">
        <v>700</v>
      </c>
      <c r="C139" s="6" t="s">
        <v>701</v>
      </c>
      <c r="D139" s="12" t="s">
        <v>702</v>
      </c>
      <c r="E139" s="5" t="s">
        <v>703</v>
      </c>
      <c r="F139" s="5" t="s">
        <v>704</v>
      </c>
      <c r="G139" s="69" t="str">
        <f>HYPERLINK("[#]Codes_for_AS_Names!A1859:F1859","&lt;link&gt;")</f>
        <v>&lt;link&gt;</v>
      </c>
      <c r="H139" s="38" t="s">
        <v>700</v>
      </c>
      <c r="I139" s="48"/>
      <c r="S139" s="78"/>
    </row>
    <row r="140" spans="1:19" ht="13.5" customHeight="1" x14ac:dyDescent="0.2">
      <c r="A140" s="48" t="s">
        <v>705</v>
      </c>
      <c r="B140" s="5" t="s">
        <v>706</v>
      </c>
      <c r="C140" s="6" t="s">
        <v>707</v>
      </c>
      <c r="D140" s="12" t="s">
        <v>708</v>
      </c>
      <c r="E140" s="5" t="s">
        <v>709</v>
      </c>
      <c r="F140" s="5" t="s">
        <v>710</v>
      </c>
      <c r="G140" s="78" t="str">
        <f>HYPERLINK("[#]Codes_for_AS_Names!A1890:F1890","&lt;link&gt;")</f>
        <v>&lt;link&gt;</v>
      </c>
      <c r="H140" s="38" t="s">
        <v>11387</v>
      </c>
      <c r="I140" s="48"/>
      <c r="S140" s="78"/>
    </row>
    <row r="141" spans="1:19" ht="13.5" customHeight="1" x14ac:dyDescent="0.2">
      <c r="A141" s="48" t="s">
        <v>711</v>
      </c>
      <c r="B141" s="5" t="s">
        <v>712</v>
      </c>
      <c r="C141" s="6" t="s">
        <v>713</v>
      </c>
      <c r="D141" s="12" t="s">
        <v>714</v>
      </c>
      <c r="E141" s="5" t="s">
        <v>715</v>
      </c>
      <c r="F141" s="5" t="s">
        <v>715</v>
      </c>
      <c r="G141" s="78" t="str">
        <f>HYPERLINK("[#]Codes_for_AS_Names!A1909:F1909","&lt;link&gt;")</f>
        <v>&lt;link&gt;</v>
      </c>
      <c r="H141" s="38" t="s">
        <v>11388</v>
      </c>
      <c r="I141" s="48"/>
      <c r="S141" s="78"/>
    </row>
    <row r="142" spans="1:19" ht="13.5" customHeight="1" x14ac:dyDescent="0.2">
      <c r="A142" s="48" t="s">
        <v>716</v>
      </c>
      <c r="B142" s="5" t="s">
        <v>717</v>
      </c>
      <c r="C142" s="6" t="s">
        <v>718</v>
      </c>
      <c r="D142" s="12" t="s">
        <v>719</v>
      </c>
      <c r="E142" s="5" t="s">
        <v>720</v>
      </c>
      <c r="F142" s="5" t="s">
        <v>720</v>
      </c>
      <c r="G142" s="66"/>
      <c r="H142" s="38" t="s">
        <v>717</v>
      </c>
      <c r="I142" s="48"/>
    </row>
    <row r="143" spans="1:19" ht="13.5" customHeight="1" x14ac:dyDescent="0.2">
      <c r="A143" s="49" t="s">
        <v>721</v>
      </c>
      <c r="B143" s="14" t="s">
        <v>722</v>
      </c>
      <c r="C143" s="72" t="s">
        <v>723</v>
      </c>
      <c r="D143" s="13" t="s">
        <v>724</v>
      </c>
      <c r="E143" s="14" t="s">
        <v>725</v>
      </c>
      <c r="F143" s="14" t="s">
        <v>726</v>
      </c>
      <c r="G143" s="79" t="str">
        <f>HYPERLINK("[#]Codes_for_AS_Names!A1944:F1944","&lt;link&gt;")</f>
        <v>&lt;link&gt;</v>
      </c>
      <c r="H143" s="39" t="s">
        <v>683</v>
      </c>
      <c r="I143" s="48"/>
      <c r="S143" s="78"/>
    </row>
    <row r="144" spans="1:19" ht="13.5" customHeight="1" x14ac:dyDescent="0.2">
      <c r="A144" s="48" t="s">
        <v>727</v>
      </c>
      <c r="B144" s="5" t="s">
        <v>728</v>
      </c>
      <c r="C144" s="6" t="s">
        <v>729</v>
      </c>
      <c r="D144" s="12" t="s">
        <v>730</v>
      </c>
      <c r="E144" s="5" t="s">
        <v>731</v>
      </c>
      <c r="F144" s="5" t="s">
        <v>732</v>
      </c>
      <c r="G144" s="78" t="str">
        <f>HYPERLINK("[#]Codes_for_AS_Names!A1950:F1950","&lt;link&gt;")</f>
        <v>&lt;link&gt;</v>
      </c>
      <c r="H144" s="38" t="s">
        <v>728</v>
      </c>
      <c r="I144" s="48"/>
      <c r="S144" s="78"/>
    </row>
    <row r="145" spans="1:19" ht="13.5" customHeight="1" x14ac:dyDescent="0.2">
      <c r="A145" s="48" t="s">
        <v>733</v>
      </c>
      <c r="B145" s="5" t="s">
        <v>734</v>
      </c>
      <c r="C145" s="6" t="s">
        <v>735</v>
      </c>
      <c r="D145" s="12" t="s">
        <v>736</v>
      </c>
      <c r="E145" s="5" t="s">
        <v>737</v>
      </c>
      <c r="F145" s="5" t="s">
        <v>737</v>
      </c>
      <c r="G145" s="78" t="str">
        <f>HYPERLINK("[#]Codes_for_AS_Names!A2076:F2076","&lt;link&gt;")</f>
        <v>&lt;link&gt;</v>
      </c>
      <c r="H145" s="38" t="s">
        <v>734</v>
      </c>
      <c r="I145" s="48"/>
      <c r="S145" s="78"/>
    </row>
    <row r="146" spans="1:19" ht="13.5" customHeight="1" x14ac:dyDescent="0.2">
      <c r="A146" s="48" t="s">
        <v>738</v>
      </c>
      <c r="B146" s="5" t="s">
        <v>739</v>
      </c>
      <c r="C146" s="6" t="s">
        <v>740</v>
      </c>
      <c r="D146" s="12" t="s">
        <v>741</v>
      </c>
      <c r="E146" s="5" t="s">
        <v>742</v>
      </c>
      <c r="F146" s="5" t="s">
        <v>742</v>
      </c>
      <c r="G146" s="66"/>
      <c r="H146" s="38" t="s">
        <v>11389</v>
      </c>
      <c r="I146" s="48"/>
    </row>
    <row r="147" spans="1:19" ht="13.5" customHeight="1" x14ac:dyDescent="0.2">
      <c r="A147" s="48" t="s">
        <v>743</v>
      </c>
      <c r="B147" s="5" t="s">
        <v>744</v>
      </c>
      <c r="C147" s="6" t="s">
        <v>745</v>
      </c>
      <c r="D147" s="12" t="s">
        <v>746</v>
      </c>
      <c r="E147" s="5" t="s">
        <v>747</v>
      </c>
      <c r="F147" s="5" t="s">
        <v>747</v>
      </c>
      <c r="G147" s="78" t="str">
        <f>HYPERLINK("[#]Codes_for_AS_Names!A2090:F2090","&lt;link&gt;")</f>
        <v>&lt;link&gt;</v>
      </c>
      <c r="H147" s="38" t="s">
        <v>11390</v>
      </c>
      <c r="I147" s="48"/>
      <c r="S147" s="78"/>
    </row>
    <row r="148" spans="1:19" ht="13.5" customHeight="1" x14ac:dyDescent="0.2">
      <c r="A148" s="49" t="s">
        <v>748</v>
      </c>
      <c r="B148" s="14" t="s">
        <v>749</v>
      </c>
      <c r="C148" s="72" t="s">
        <v>750</v>
      </c>
      <c r="D148" s="13" t="s">
        <v>751</v>
      </c>
      <c r="E148" s="14" t="s">
        <v>752</v>
      </c>
      <c r="F148" s="14" t="s">
        <v>752</v>
      </c>
      <c r="G148" s="34"/>
      <c r="H148" s="39" t="s">
        <v>11391</v>
      </c>
      <c r="I148" s="48"/>
    </row>
    <row r="149" spans="1:19" ht="13.5" customHeight="1" x14ac:dyDescent="0.2">
      <c r="A149" s="48" t="s">
        <v>753</v>
      </c>
      <c r="B149" s="5" t="s">
        <v>754</v>
      </c>
      <c r="C149" s="6" t="s">
        <v>755</v>
      </c>
      <c r="D149" s="12" t="s">
        <v>756</v>
      </c>
      <c r="E149" s="5" t="s">
        <v>757</v>
      </c>
      <c r="F149" s="5" t="s">
        <v>758</v>
      </c>
      <c r="G149" s="65"/>
      <c r="H149" s="38" t="s">
        <v>754</v>
      </c>
      <c r="I149" s="48"/>
    </row>
    <row r="150" spans="1:19" ht="13.5" customHeight="1" x14ac:dyDescent="0.2">
      <c r="A150" s="48" t="s">
        <v>759</v>
      </c>
      <c r="B150" s="5" t="s">
        <v>760</v>
      </c>
      <c r="C150" s="6" t="s">
        <v>761</v>
      </c>
      <c r="D150" s="12" t="s">
        <v>762</v>
      </c>
      <c r="E150" s="5" t="s">
        <v>763</v>
      </c>
      <c r="F150" s="5" t="s">
        <v>763</v>
      </c>
      <c r="G150" s="66"/>
      <c r="H150" s="38" t="s">
        <v>11392</v>
      </c>
      <c r="I150" s="48"/>
    </row>
    <row r="151" spans="1:19" ht="13.5" customHeight="1" x14ac:dyDescent="0.2">
      <c r="A151" s="48" t="s">
        <v>764</v>
      </c>
      <c r="B151" s="5" t="s">
        <v>765</v>
      </c>
      <c r="C151" s="6" t="s">
        <v>766</v>
      </c>
      <c r="D151" s="12" t="s">
        <v>767</v>
      </c>
      <c r="E151" s="5" t="s">
        <v>768</v>
      </c>
      <c r="F151" s="5" t="s">
        <v>769</v>
      </c>
      <c r="G151" s="78" t="str">
        <f>HYPERLINK("[#]Codes_for_AS_Names!A2137:F2137","&lt;link&gt;")</f>
        <v>&lt;link&gt;</v>
      </c>
      <c r="H151" s="38" t="s">
        <v>765</v>
      </c>
      <c r="I151" s="48"/>
      <c r="S151" s="78"/>
    </row>
    <row r="152" spans="1:19" ht="13.5" customHeight="1" x14ac:dyDescent="0.2">
      <c r="A152" s="48" t="s">
        <v>770</v>
      </c>
      <c r="B152" s="5" t="s">
        <v>771</v>
      </c>
      <c r="C152" s="6" t="s">
        <v>772</v>
      </c>
      <c r="D152" s="12" t="s">
        <v>773</v>
      </c>
      <c r="E152" s="5" t="s">
        <v>774</v>
      </c>
      <c r="F152" s="5" t="s">
        <v>774</v>
      </c>
      <c r="G152" s="66"/>
      <c r="H152" s="51" t="s">
        <v>11354</v>
      </c>
      <c r="I152" s="48"/>
    </row>
    <row r="153" spans="1:19" ht="13.5" customHeight="1" x14ac:dyDescent="0.2">
      <c r="A153" s="49" t="s">
        <v>16391</v>
      </c>
      <c r="B153" s="14" t="s">
        <v>16392</v>
      </c>
      <c r="C153" s="72">
        <v>947</v>
      </c>
      <c r="D153" s="13" t="s">
        <v>16393</v>
      </c>
      <c r="E153" s="14" t="s">
        <v>16394</v>
      </c>
      <c r="F153" s="14" t="s">
        <v>16394</v>
      </c>
      <c r="G153" s="34"/>
      <c r="H153" s="75" t="s">
        <v>16334</v>
      </c>
      <c r="I153" s="48"/>
    </row>
    <row r="154" spans="1:19" ht="13.5" customHeight="1" x14ac:dyDescent="0.2">
      <c r="A154" s="48" t="s">
        <v>775</v>
      </c>
      <c r="B154" s="5" t="s">
        <v>776</v>
      </c>
      <c r="C154" s="6" t="s">
        <v>777</v>
      </c>
      <c r="D154" s="12" t="s">
        <v>778</v>
      </c>
      <c r="E154" s="5" t="s">
        <v>779</v>
      </c>
      <c r="F154" s="5" t="s">
        <v>780</v>
      </c>
      <c r="G154" s="78" t="str">
        <f>HYPERLINK("[#]Codes_for_AS_Names!A2149:F2149","&lt;link&gt;")</f>
        <v>&lt;link&gt;</v>
      </c>
      <c r="H154" s="38" t="s">
        <v>776</v>
      </c>
      <c r="I154" s="48"/>
      <c r="S154" s="78"/>
    </row>
    <row r="155" spans="1:19" ht="13.5" customHeight="1" x14ac:dyDescent="0.2">
      <c r="A155" s="48" t="s">
        <v>781</v>
      </c>
      <c r="B155" s="5" t="s">
        <v>782</v>
      </c>
      <c r="C155" s="6" t="s">
        <v>783</v>
      </c>
      <c r="D155" s="12" t="s">
        <v>784</v>
      </c>
      <c r="E155" s="5" t="s">
        <v>785</v>
      </c>
      <c r="F155" s="5" t="s">
        <v>786</v>
      </c>
      <c r="G155" s="78" t="str">
        <f>HYPERLINK("[#]Codes_for_AS_Names!A2169:F2169","&lt;link&gt;")</f>
        <v>&lt;link&gt;</v>
      </c>
      <c r="H155" s="38" t="s">
        <v>782</v>
      </c>
      <c r="I155" s="48"/>
      <c r="S155" s="78"/>
    </row>
    <row r="156" spans="1:19" ht="13.5" customHeight="1" x14ac:dyDescent="0.2">
      <c r="A156" s="48" t="s">
        <v>787</v>
      </c>
      <c r="B156" s="5" t="s">
        <v>788</v>
      </c>
      <c r="C156" s="6" t="s">
        <v>789</v>
      </c>
      <c r="D156" s="12" t="s">
        <v>790</v>
      </c>
      <c r="E156" s="5" t="s">
        <v>791</v>
      </c>
      <c r="F156" s="5" t="s">
        <v>791</v>
      </c>
      <c r="G156" s="66"/>
      <c r="H156" s="38" t="s">
        <v>11393</v>
      </c>
      <c r="I156" s="48"/>
    </row>
    <row r="157" spans="1:19" ht="13.5" customHeight="1" x14ac:dyDescent="0.2">
      <c r="A157" s="48" t="s">
        <v>792</v>
      </c>
      <c r="B157" s="5" t="s">
        <v>793</v>
      </c>
      <c r="C157" s="6" t="s">
        <v>794</v>
      </c>
      <c r="D157" s="12" t="s">
        <v>795</v>
      </c>
      <c r="E157" s="5" t="s">
        <v>796</v>
      </c>
      <c r="F157" s="5" t="s">
        <v>797</v>
      </c>
      <c r="G157" s="78" t="str">
        <f>HYPERLINK("[#]Codes_for_AS_Names!A2216:F2216","&lt;link&gt;")</f>
        <v>&lt;link&gt;</v>
      </c>
      <c r="H157" s="38" t="s">
        <v>798</v>
      </c>
      <c r="I157" s="48"/>
      <c r="S157" s="78"/>
    </row>
    <row r="158" spans="1:19" ht="13.5" customHeight="1" x14ac:dyDescent="0.2">
      <c r="A158" s="49" t="s">
        <v>16395</v>
      </c>
      <c r="B158" s="14" t="s">
        <v>16396</v>
      </c>
      <c r="C158" s="72">
        <v>948</v>
      </c>
      <c r="D158" s="13" t="s">
        <v>16397</v>
      </c>
      <c r="E158" s="14" t="s">
        <v>16398</v>
      </c>
      <c r="F158" s="14" t="s">
        <v>16398</v>
      </c>
      <c r="G158" s="34"/>
      <c r="H158" s="39" t="s">
        <v>16338</v>
      </c>
      <c r="I158" s="48"/>
    </row>
    <row r="159" spans="1:19" ht="13.5" customHeight="1" x14ac:dyDescent="0.2">
      <c r="A159" s="48" t="s">
        <v>799</v>
      </c>
      <c r="B159" s="5" t="s">
        <v>800</v>
      </c>
      <c r="C159" s="6" t="s">
        <v>801</v>
      </c>
      <c r="D159" s="12" t="s">
        <v>802</v>
      </c>
      <c r="E159" s="5" t="s">
        <v>803</v>
      </c>
      <c r="F159" s="5" t="s">
        <v>804</v>
      </c>
      <c r="G159" s="78" t="str">
        <f>HYPERLINK("[#]Codes_for_AS_Names!A2219:F2219","&lt;link&gt;")</f>
        <v>&lt;link&gt;</v>
      </c>
      <c r="H159" s="38" t="s">
        <v>805</v>
      </c>
      <c r="I159" s="48"/>
      <c r="S159" s="78"/>
    </row>
    <row r="160" spans="1:19" ht="13.5" customHeight="1" x14ac:dyDescent="0.2">
      <c r="A160" s="48" t="s">
        <v>806</v>
      </c>
      <c r="B160" s="5" t="s">
        <v>798</v>
      </c>
      <c r="C160" s="6" t="s">
        <v>807</v>
      </c>
      <c r="D160" s="12" t="s">
        <v>808</v>
      </c>
      <c r="E160" s="5" t="s">
        <v>809</v>
      </c>
      <c r="F160" s="5" t="s">
        <v>810</v>
      </c>
      <c r="G160" s="78" t="str">
        <f>HYPERLINK("[#]Codes_for_AS_Names!A2232:F2232","&lt;link&gt;")</f>
        <v>&lt;link&gt;</v>
      </c>
      <c r="H160" s="38" t="s">
        <v>11394</v>
      </c>
      <c r="I160" s="48"/>
      <c r="S160" s="78"/>
    </row>
    <row r="161" spans="1:19" ht="13.5" customHeight="1" x14ac:dyDescent="0.2">
      <c r="A161" s="48" t="s">
        <v>811</v>
      </c>
      <c r="B161" s="5" t="s">
        <v>812</v>
      </c>
      <c r="C161" s="6" t="s">
        <v>813</v>
      </c>
      <c r="D161" s="12" t="s">
        <v>814</v>
      </c>
      <c r="E161" s="5" t="s">
        <v>815</v>
      </c>
      <c r="F161" s="5" t="s">
        <v>816</v>
      </c>
      <c r="G161" s="78" t="str">
        <f>HYPERLINK("[#]Codes_for_AS_Names!A2249:F2249","&lt;link&gt;")</f>
        <v>&lt;link&gt;</v>
      </c>
      <c r="H161" s="38" t="s">
        <v>11395</v>
      </c>
      <c r="I161" s="48"/>
      <c r="S161" s="78"/>
    </row>
    <row r="162" spans="1:19" ht="13.5" customHeight="1" x14ac:dyDescent="0.2">
      <c r="A162" s="48" t="s">
        <v>817</v>
      </c>
      <c r="B162" s="5" t="s">
        <v>818</v>
      </c>
      <c r="C162" s="6" t="s">
        <v>819</v>
      </c>
      <c r="D162" s="12" t="s">
        <v>820</v>
      </c>
      <c r="E162" s="5" t="s">
        <v>821</v>
      </c>
      <c r="F162" s="5" t="s">
        <v>822</v>
      </c>
      <c r="G162" s="78" t="str">
        <f>HYPERLINK("[#]Codes_for_AS_Names!A2287:F2287","&lt;link&gt;")</f>
        <v>&lt;link&gt;</v>
      </c>
      <c r="H162" s="38" t="s">
        <v>11396</v>
      </c>
      <c r="I162" s="48"/>
      <c r="S162" s="78"/>
    </row>
    <row r="163" spans="1:19" ht="13.5" customHeight="1" x14ac:dyDescent="0.2">
      <c r="A163" s="49" t="s">
        <v>823</v>
      </c>
      <c r="B163" s="14" t="s">
        <v>824</v>
      </c>
      <c r="C163" s="72" t="s">
        <v>825</v>
      </c>
      <c r="D163" s="13" t="s">
        <v>826</v>
      </c>
      <c r="E163" s="14" t="s">
        <v>827</v>
      </c>
      <c r="F163" s="14" t="s">
        <v>828</v>
      </c>
      <c r="G163" s="79" t="str">
        <f>HYPERLINK("[#]Codes_for_AS_Names!A2293:F2293","&lt;link&gt;")</f>
        <v>&lt;link&gt;</v>
      </c>
      <c r="H163" s="39" t="s">
        <v>824</v>
      </c>
      <c r="I163" s="48"/>
      <c r="S163" s="78"/>
    </row>
    <row r="164" spans="1:19" ht="13.5" customHeight="1" x14ac:dyDescent="0.2">
      <c r="A164" s="48" t="s">
        <v>829</v>
      </c>
      <c r="B164" s="5" t="s">
        <v>830</v>
      </c>
      <c r="C164" s="6" t="s">
        <v>831</v>
      </c>
      <c r="D164" s="12" t="s">
        <v>832</v>
      </c>
      <c r="E164" s="5" t="s">
        <v>833</v>
      </c>
      <c r="F164" s="5" t="s">
        <v>834</v>
      </c>
      <c r="G164" s="78" t="str">
        <f>HYPERLINK("[#]Codes_for_AS_Names!A2302:F2302","&lt;link&gt;")</f>
        <v>&lt;link&gt;</v>
      </c>
      <c r="H164" s="38" t="s">
        <v>830</v>
      </c>
      <c r="I164" s="48"/>
      <c r="S164" s="78"/>
    </row>
    <row r="165" spans="1:19" ht="13.5" customHeight="1" x14ac:dyDescent="0.2">
      <c r="A165" s="48" t="s">
        <v>835</v>
      </c>
      <c r="B165" s="5" t="s">
        <v>836</v>
      </c>
      <c r="C165" s="6" t="s">
        <v>837</v>
      </c>
      <c r="D165" s="12" t="s">
        <v>838</v>
      </c>
      <c r="E165" s="5" t="s">
        <v>839</v>
      </c>
      <c r="F165" s="5" t="s">
        <v>840</v>
      </c>
      <c r="G165" s="78" t="str">
        <f>HYPERLINK("[#]Codes_for_AS_Names!A2320:F2320","&lt;link&gt;")</f>
        <v>&lt;link&gt;</v>
      </c>
      <c r="H165" s="38" t="s">
        <v>11397</v>
      </c>
      <c r="I165" s="48"/>
      <c r="S165" s="78"/>
    </row>
    <row r="166" spans="1:19" ht="13.5" customHeight="1" x14ac:dyDescent="0.2">
      <c r="A166" s="48" t="s">
        <v>841</v>
      </c>
      <c r="B166" s="5" t="s">
        <v>842</v>
      </c>
      <c r="C166" s="6" t="s">
        <v>843</v>
      </c>
      <c r="D166" s="12" t="s">
        <v>844</v>
      </c>
      <c r="E166" s="5" t="s">
        <v>845</v>
      </c>
      <c r="F166" s="5" t="s">
        <v>846</v>
      </c>
      <c r="G166" s="78" t="str">
        <f>HYPERLINK("[#]Codes_for_AS_Names!A2363:F2363","&lt;link&gt;")</f>
        <v>&lt;link&gt;</v>
      </c>
      <c r="H166" s="38" t="s">
        <v>11398</v>
      </c>
      <c r="I166" s="48"/>
      <c r="S166" s="78"/>
    </row>
    <row r="167" spans="1:19" ht="13.5" customHeight="1" x14ac:dyDescent="0.2">
      <c r="A167" s="48" t="s">
        <v>847</v>
      </c>
      <c r="B167" s="5" t="s">
        <v>848</v>
      </c>
      <c r="C167" s="6" t="s">
        <v>849</v>
      </c>
      <c r="D167" s="12" t="s">
        <v>850</v>
      </c>
      <c r="E167" s="5" t="s">
        <v>851</v>
      </c>
      <c r="F167" s="5" t="s">
        <v>852</v>
      </c>
      <c r="G167" s="78" t="str">
        <f>HYPERLINK("[#]Codes_for_AS_Names!A2371:F2371","&lt;link&gt;")</f>
        <v>&lt;link&gt;</v>
      </c>
      <c r="H167" s="38" t="s">
        <v>853</v>
      </c>
      <c r="I167" s="48"/>
      <c r="S167" s="78"/>
    </row>
    <row r="168" spans="1:19" ht="13.5" customHeight="1" x14ac:dyDescent="0.2">
      <c r="A168" s="49" t="s">
        <v>854</v>
      </c>
      <c r="B168" s="14" t="s">
        <v>855</v>
      </c>
      <c r="C168" s="72" t="s">
        <v>856</v>
      </c>
      <c r="D168" s="13" t="s">
        <v>857</v>
      </c>
      <c r="E168" s="14" t="s">
        <v>858</v>
      </c>
      <c r="F168" s="14" t="s">
        <v>859</v>
      </c>
      <c r="G168" s="79" t="str">
        <f>HYPERLINK("[#]Codes_for_AS_Names!A2381:F2381","&lt;link&gt;")</f>
        <v>&lt;link&gt;</v>
      </c>
      <c r="H168" s="39" t="s">
        <v>860</v>
      </c>
      <c r="I168" s="48"/>
      <c r="S168" s="78"/>
    </row>
    <row r="169" spans="1:19" ht="13.5" customHeight="1" x14ac:dyDescent="0.2">
      <c r="A169" s="48" t="s">
        <v>861</v>
      </c>
      <c r="B169" s="5" t="s">
        <v>862</v>
      </c>
      <c r="C169" s="6" t="s">
        <v>863</v>
      </c>
      <c r="D169" s="12" t="s">
        <v>864</v>
      </c>
      <c r="E169" s="5" t="s">
        <v>865</v>
      </c>
      <c r="F169" s="5" t="s">
        <v>866</v>
      </c>
      <c r="G169" s="78" t="str">
        <f>HYPERLINK("[#]Codes_for_AS_Names!A2396:F2396","&lt;link&gt;")</f>
        <v>&lt;link&gt;</v>
      </c>
      <c r="H169" s="38" t="s">
        <v>862</v>
      </c>
      <c r="I169" s="48"/>
      <c r="S169" s="78"/>
    </row>
    <row r="170" spans="1:19" ht="13.5" customHeight="1" x14ac:dyDescent="0.2">
      <c r="A170" s="48" t="s">
        <v>867</v>
      </c>
      <c r="B170" s="5" t="s">
        <v>860</v>
      </c>
      <c r="C170" s="6" t="s">
        <v>868</v>
      </c>
      <c r="D170" s="12" t="s">
        <v>869</v>
      </c>
      <c r="E170" s="5" t="s">
        <v>870</v>
      </c>
      <c r="F170" s="5" t="s">
        <v>871</v>
      </c>
      <c r="G170" s="78" t="str">
        <f>HYPERLINK("[#]Codes_for_AS_Names!A2418:F2418","&lt;link&gt;")</f>
        <v>&lt;link&gt;</v>
      </c>
      <c r="H170" s="38" t="s">
        <v>848</v>
      </c>
      <c r="I170" s="48"/>
      <c r="S170" s="78"/>
    </row>
    <row r="171" spans="1:19" ht="13.5" customHeight="1" x14ac:dyDescent="0.2">
      <c r="A171" s="48" t="s">
        <v>872</v>
      </c>
      <c r="B171" s="5" t="s">
        <v>853</v>
      </c>
      <c r="C171" s="6" t="s">
        <v>873</v>
      </c>
      <c r="D171" s="12" t="s">
        <v>874</v>
      </c>
      <c r="E171" s="5" t="s">
        <v>875</v>
      </c>
      <c r="F171" s="5" t="s">
        <v>876</v>
      </c>
      <c r="G171" s="78" t="str">
        <f>HYPERLINK("[#]Codes_for_AS_Names!A2429:F2429","&lt;link&gt;")</f>
        <v>&lt;link&gt;</v>
      </c>
      <c r="H171" s="38" t="s">
        <v>11399</v>
      </c>
      <c r="I171" s="48"/>
      <c r="S171" s="78"/>
    </row>
    <row r="172" spans="1:19" ht="13.5" customHeight="1" x14ac:dyDescent="0.2">
      <c r="A172" s="48" t="s">
        <v>877</v>
      </c>
      <c r="B172" s="5" t="s">
        <v>878</v>
      </c>
      <c r="C172" s="6" t="s">
        <v>879</v>
      </c>
      <c r="D172" s="12" t="s">
        <v>880</v>
      </c>
      <c r="E172" s="5" t="s">
        <v>881</v>
      </c>
      <c r="F172" s="5" t="s">
        <v>882</v>
      </c>
      <c r="G172" s="78" t="str">
        <f>HYPERLINK("[#]Codes_for_AS_Names!A2499:F2499","&lt;link&gt;")</f>
        <v>&lt;link&gt;</v>
      </c>
      <c r="H172" s="38" t="s">
        <v>878</v>
      </c>
      <c r="I172" s="48"/>
      <c r="S172" s="78"/>
    </row>
    <row r="173" spans="1:19" ht="13.5" customHeight="1" x14ac:dyDescent="0.2">
      <c r="A173" s="49" t="s">
        <v>883</v>
      </c>
      <c r="B173" s="14" t="s">
        <v>884</v>
      </c>
      <c r="C173" s="72" t="s">
        <v>885</v>
      </c>
      <c r="D173" s="13" t="s">
        <v>886</v>
      </c>
      <c r="E173" s="14" t="s">
        <v>887</v>
      </c>
      <c r="F173" s="14" t="s">
        <v>888</v>
      </c>
      <c r="G173" s="34"/>
      <c r="H173" s="39" t="s">
        <v>889</v>
      </c>
      <c r="I173" s="48"/>
    </row>
    <row r="174" spans="1:19" ht="13.5" customHeight="1" x14ac:dyDescent="0.2">
      <c r="A174" s="48" t="s">
        <v>890</v>
      </c>
      <c r="B174" s="5" t="s">
        <v>891</v>
      </c>
      <c r="C174" s="6" t="s">
        <v>892</v>
      </c>
      <c r="D174" s="12" t="s">
        <v>893</v>
      </c>
      <c r="E174" s="5" t="s">
        <v>894</v>
      </c>
      <c r="F174" s="5" t="s">
        <v>895</v>
      </c>
      <c r="G174" s="78" t="str">
        <f>HYPERLINK("[#]Codes_for_AS_Names!A2511:F2511","&lt;link&gt;")</f>
        <v>&lt;link&gt;</v>
      </c>
      <c r="H174" s="38" t="s">
        <v>896</v>
      </c>
      <c r="I174" s="48"/>
      <c r="S174" s="78"/>
    </row>
    <row r="175" spans="1:19" ht="13.5" customHeight="1" x14ac:dyDescent="0.2">
      <c r="A175" s="48" t="s">
        <v>897</v>
      </c>
      <c r="B175" s="5" t="s">
        <v>898</v>
      </c>
      <c r="C175" s="6" t="s">
        <v>899</v>
      </c>
      <c r="D175" s="12" t="s">
        <v>900</v>
      </c>
      <c r="E175" s="5" t="s">
        <v>901</v>
      </c>
      <c r="F175" s="5" t="s">
        <v>902</v>
      </c>
      <c r="G175" s="78" t="str">
        <f>HYPERLINK("[#]Codes_for_AS_Names!A2517:F2517","&lt;link&gt;")</f>
        <v>&lt;link&gt;</v>
      </c>
      <c r="H175" s="38" t="s">
        <v>11400</v>
      </c>
      <c r="I175" s="48"/>
      <c r="S175" s="78"/>
    </row>
    <row r="176" spans="1:19" ht="13.5" customHeight="1" x14ac:dyDescent="0.2">
      <c r="A176" s="48" t="s">
        <v>903</v>
      </c>
      <c r="B176" s="5" t="s">
        <v>904</v>
      </c>
      <c r="C176" s="6" t="s">
        <v>905</v>
      </c>
      <c r="D176" s="12" t="s">
        <v>906</v>
      </c>
      <c r="E176" s="5" t="s">
        <v>907</v>
      </c>
      <c r="F176" s="5" t="s">
        <v>907</v>
      </c>
      <c r="G176" s="78" t="str">
        <f>HYPERLINK("[#]Codes_for_AS_Names!A2548:F2548","&lt;link&gt;")</f>
        <v>&lt;link&gt;</v>
      </c>
      <c r="H176" s="38" t="s">
        <v>904</v>
      </c>
      <c r="I176" s="48"/>
      <c r="S176" s="78"/>
    </row>
    <row r="177" spans="1:19" ht="13.5" customHeight="1" x14ac:dyDescent="0.2">
      <c r="A177" s="48" t="s">
        <v>908</v>
      </c>
      <c r="B177" s="5" t="s">
        <v>909</v>
      </c>
      <c r="C177" s="6" t="s">
        <v>910</v>
      </c>
      <c r="D177" s="12" t="s">
        <v>911</v>
      </c>
      <c r="E177" s="5" t="s">
        <v>912</v>
      </c>
      <c r="F177" s="5" t="s">
        <v>913</v>
      </c>
      <c r="G177" s="78" t="str">
        <f>HYPERLINK("[#]Codes_for_AS_Names!A2564:F2564","&lt;link&gt;")</f>
        <v>&lt;link&gt;</v>
      </c>
      <c r="H177" s="38" t="s">
        <v>909</v>
      </c>
      <c r="I177" s="48"/>
      <c r="S177" s="78"/>
    </row>
    <row r="178" spans="1:19" ht="13.5" customHeight="1" x14ac:dyDescent="0.2">
      <c r="A178" s="49" t="s">
        <v>914</v>
      </c>
      <c r="B178" s="14" t="s">
        <v>915</v>
      </c>
      <c r="C178" s="72" t="s">
        <v>916</v>
      </c>
      <c r="D178" s="13" t="s">
        <v>917</v>
      </c>
      <c r="E178" s="14" t="s">
        <v>918</v>
      </c>
      <c r="F178" s="14" t="s">
        <v>919</v>
      </c>
      <c r="G178" s="79" t="str">
        <f>HYPERLINK("[#]Codes_for_AS_Names!A2585:F2585","&lt;link&gt;")</f>
        <v>&lt;link&gt;</v>
      </c>
      <c r="H178" s="39" t="s">
        <v>915</v>
      </c>
      <c r="I178" s="48"/>
      <c r="S178" s="78"/>
    </row>
    <row r="179" spans="1:19" ht="13.5" customHeight="1" x14ac:dyDescent="0.2">
      <c r="A179" s="48" t="s">
        <v>920</v>
      </c>
      <c r="B179" s="5" t="s">
        <v>921</v>
      </c>
      <c r="C179" s="6" t="s">
        <v>922</v>
      </c>
      <c r="D179" s="12" t="s">
        <v>923</v>
      </c>
      <c r="E179" s="5" t="s">
        <v>924</v>
      </c>
      <c r="F179" s="5" t="s">
        <v>925</v>
      </c>
      <c r="G179" s="78" t="str">
        <f>HYPERLINK("[#]Codes_for_AS_Names!A2594:F2594","&lt;link&gt;")</f>
        <v>&lt;link&gt;</v>
      </c>
      <c r="H179" s="38" t="s">
        <v>921</v>
      </c>
      <c r="I179" s="48"/>
      <c r="S179" s="78"/>
    </row>
    <row r="180" spans="1:19" ht="13.5" customHeight="1" x14ac:dyDescent="0.2">
      <c r="A180" s="48" t="s">
        <v>926</v>
      </c>
      <c r="B180" s="5" t="s">
        <v>927</v>
      </c>
      <c r="C180" s="6" t="s">
        <v>928</v>
      </c>
      <c r="D180" s="12" t="s">
        <v>929</v>
      </c>
      <c r="E180" s="5" t="s">
        <v>930</v>
      </c>
      <c r="F180" s="5" t="s">
        <v>931</v>
      </c>
      <c r="G180" s="78" t="str">
        <f>HYPERLINK("[#]Codes_for_AS_Names!A2662:F2662","&lt;link&gt;")</f>
        <v>&lt;link&gt;</v>
      </c>
      <c r="H180" s="38" t="s">
        <v>11401</v>
      </c>
      <c r="I180" s="48"/>
      <c r="S180" s="78"/>
    </row>
    <row r="181" spans="1:19" ht="13.5" customHeight="1" x14ac:dyDescent="0.2">
      <c r="A181" s="48" t="s">
        <v>932</v>
      </c>
      <c r="B181" s="5" t="s">
        <v>933</v>
      </c>
      <c r="C181" s="6" t="s">
        <v>934</v>
      </c>
      <c r="D181" s="12" t="s">
        <v>935</v>
      </c>
      <c r="E181" s="5" t="s">
        <v>936</v>
      </c>
      <c r="F181" s="5" t="s">
        <v>937</v>
      </c>
      <c r="G181" s="66"/>
      <c r="H181" s="38" t="s">
        <v>11402</v>
      </c>
      <c r="I181" s="48"/>
    </row>
    <row r="182" spans="1:19" ht="13.5" customHeight="1" x14ac:dyDescent="0.2">
      <c r="A182" s="48" t="s">
        <v>938</v>
      </c>
      <c r="B182" s="5" t="s">
        <v>939</v>
      </c>
      <c r="C182" s="6" t="s">
        <v>940</v>
      </c>
      <c r="D182" s="12" t="s">
        <v>941</v>
      </c>
      <c r="E182" s="5" t="s">
        <v>942</v>
      </c>
      <c r="F182" s="5" t="s">
        <v>943</v>
      </c>
      <c r="G182" s="78" t="str">
        <f>HYPERLINK("[#]Codes_for_AS_Names!A2688:F2688","&lt;link&gt;")</f>
        <v>&lt;link&gt;</v>
      </c>
      <c r="H182" s="38" t="s">
        <v>939</v>
      </c>
      <c r="I182" s="48"/>
      <c r="S182" s="78"/>
    </row>
    <row r="183" spans="1:19" ht="13.5" customHeight="1" x14ac:dyDescent="0.2">
      <c r="A183" s="49" t="s">
        <v>944</v>
      </c>
      <c r="B183" s="14" t="s">
        <v>945</v>
      </c>
      <c r="C183" s="72" t="s">
        <v>946</v>
      </c>
      <c r="D183" s="13" t="s">
        <v>947</v>
      </c>
      <c r="E183" s="14" t="s">
        <v>948</v>
      </c>
      <c r="F183" s="14" t="s">
        <v>949</v>
      </c>
      <c r="G183" s="79" t="str">
        <f>HYPERLINK("[#]Codes_for_AS_Names!A2703:F2703","&lt;link&gt;")</f>
        <v>&lt;link&gt;</v>
      </c>
      <c r="H183" s="39" t="s">
        <v>950</v>
      </c>
      <c r="I183" s="48"/>
      <c r="S183" s="78"/>
    </row>
    <row r="184" spans="1:19" ht="13.5" customHeight="1" x14ac:dyDescent="0.2">
      <c r="A184" s="48" t="s">
        <v>951</v>
      </c>
      <c r="B184" s="5" t="s">
        <v>952</v>
      </c>
      <c r="C184" s="6" t="s">
        <v>953</v>
      </c>
      <c r="D184" s="12" t="s">
        <v>954</v>
      </c>
      <c r="E184" s="5" t="s">
        <v>955</v>
      </c>
      <c r="F184" s="5" t="s">
        <v>956</v>
      </c>
      <c r="G184" s="65"/>
      <c r="H184" s="38" t="s">
        <v>957</v>
      </c>
      <c r="I184" s="48"/>
    </row>
    <row r="185" spans="1:19" ht="13.5" customHeight="1" x14ac:dyDescent="0.2">
      <c r="A185" s="48" t="s">
        <v>958</v>
      </c>
      <c r="B185" s="5" t="s">
        <v>959</v>
      </c>
      <c r="C185" s="6" t="s">
        <v>960</v>
      </c>
      <c r="D185" s="12" t="s">
        <v>961</v>
      </c>
      <c r="E185" s="5" t="s">
        <v>962</v>
      </c>
      <c r="F185" s="5" t="s">
        <v>963</v>
      </c>
      <c r="G185" s="78" t="str">
        <f>HYPERLINK("[#]Codes_for_AS_Names!A2715:F2715","&lt;link&gt;")</f>
        <v>&lt;link&gt;</v>
      </c>
      <c r="H185" s="38" t="s">
        <v>959</v>
      </c>
      <c r="I185" s="48"/>
      <c r="S185" s="78"/>
    </row>
    <row r="186" spans="1:19" ht="13.5" customHeight="1" x14ac:dyDescent="0.2">
      <c r="A186" s="48" t="s">
        <v>964</v>
      </c>
      <c r="B186" s="5" t="s">
        <v>965</v>
      </c>
      <c r="C186" s="6" t="s">
        <v>966</v>
      </c>
      <c r="D186" s="12" t="s">
        <v>967</v>
      </c>
      <c r="E186" s="5" t="s">
        <v>968</v>
      </c>
      <c r="F186" s="5" t="s">
        <v>969</v>
      </c>
      <c r="G186" s="78" t="str">
        <f>HYPERLINK("[#]Codes_for_AS_Names!A2747:F2747","&lt;link&gt;")</f>
        <v>&lt;link&gt;</v>
      </c>
      <c r="H186" s="38" t="s">
        <v>965</v>
      </c>
      <c r="I186" s="48"/>
      <c r="S186" s="78"/>
    </row>
    <row r="187" spans="1:19" ht="13.5" customHeight="1" x14ac:dyDescent="0.2">
      <c r="A187" s="48" t="s">
        <v>970</v>
      </c>
      <c r="B187" s="5" t="s">
        <v>971</v>
      </c>
      <c r="C187" s="6" t="s">
        <v>972</v>
      </c>
      <c r="D187" s="12" t="s">
        <v>973</v>
      </c>
      <c r="E187" s="5" t="s">
        <v>974</v>
      </c>
      <c r="F187" s="5" t="s">
        <v>974</v>
      </c>
      <c r="G187" s="66"/>
      <c r="H187" s="38" t="s">
        <v>933</v>
      </c>
      <c r="I187" s="48"/>
    </row>
    <row r="188" spans="1:19" ht="13.5" customHeight="1" x14ac:dyDescent="0.2">
      <c r="A188" s="49" t="s">
        <v>16399</v>
      </c>
      <c r="B188" s="14" t="s">
        <v>16400</v>
      </c>
      <c r="C188" s="72">
        <v>949</v>
      </c>
      <c r="D188" s="13" t="s">
        <v>16401</v>
      </c>
      <c r="E188" s="14" t="s">
        <v>16402</v>
      </c>
      <c r="F188" s="14" t="s">
        <v>16402</v>
      </c>
      <c r="G188" s="34"/>
      <c r="H188" s="39" t="s">
        <v>16348</v>
      </c>
      <c r="I188" s="48"/>
    </row>
    <row r="189" spans="1:19" ht="13.5" customHeight="1" x14ac:dyDescent="0.2">
      <c r="A189" s="48" t="s">
        <v>975</v>
      </c>
      <c r="B189" s="5" t="s">
        <v>976</v>
      </c>
      <c r="C189" s="6" t="s">
        <v>977</v>
      </c>
      <c r="D189" s="12" t="s">
        <v>978</v>
      </c>
      <c r="E189" s="5" t="s">
        <v>979</v>
      </c>
      <c r="F189" s="5" t="s">
        <v>980</v>
      </c>
      <c r="G189" s="78" t="str">
        <f>HYPERLINK("[#]Codes_for_AS_Names!A2751:F2751","&lt;link&gt;")</f>
        <v>&lt;link&gt;</v>
      </c>
      <c r="H189" s="38" t="s">
        <v>976</v>
      </c>
      <c r="I189" s="48"/>
      <c r="S189" s="78"/>
    </row>
    <row r="190" spans="1:19" ht="13.5" customHeight="1" x14ac:dyDescent="0.2">
      <c r="A190" s="48" t="s">
        <v>981</v>
      </c>
      <c r="B190" s="5" t="s">
        <v>889</v>
      </c>
      <c r="C190" s="6" t="s">
        <v>982</v>
      </c>
      <c r="D190" s="12" t="s">
        <v>983</v>
      </c>
      <c r="E190" s="5" t="s">
        <v>984</v>
      </c>
      <c r="F190" s="5" t="s">
        <v>985</v>
      </c>
      <c r="G190" s="78" t="str">
        <f>HYPERLINK("[#]Codes_for_AS_Names!A2788:F2788","&lt;link&gt;")</f>
        <v>&lt;link&gt;</v>
      </c>
      <c r="H190" s="38" t="s">
        <v>986</v>
      </c>
      <c r="I190" s="48"/>
      <c r="S190" s="78"/>
    </row>
    <row r="191" spans="1:19" ht="13.5" customHeight="1" x14ac:dyDescent="0.2">
      <c r="A191" s="48" t="s">
        <v>987</v>
      </c>
      <c r="B191" s="5" t="s">
        <v>986</v>
      </c>
      <c r="C191" s="6" t="s">
        <v>988</v>
      </c>
      <c r="D191" s="12" t="s">
        <v>989</v>
      </c>
      <c r="E191" s="5" t="s">
        <v>990</v>
      </c>
      <c r="F191" s="5" t="s">
        <v>990</v>
      </c>
      <c r="G191" s="78" t="str">
        <f>HYPERLINK("[#]Codes_for_AS_Names!A2805:F2805","&lt;link&gt;")</f>
        <v>&lt;link&gt;</v>
      </c>
      <c r="H191" s="38" t="s">
        <v>891</v>
      </c>
      <c r="I191" s="48"/>
      <c r="S191" s="78"/>
    </row>
    <row r="192" spans="1:19" ht="13.5" customHeight="1" x14ac:dyDescent="0.2">
      <c r="A192" s="48" t="s">
        <v>991</v>
      </c>
      <c r="B192" s="5" t="s">
        <v>992</v>
      </c>
      <c r="C192" s="6" t="s">
        <v>993</v>
      </c>
      <c r="D192" s="12" t="s">
        <v>994</v>
      </c>
      <c r="E192" s="5" t="s">
        <v>995</v>
      </c>
      <c r="F192" s="5" t="s">
        <v>995</v>
      </c>
      <c r="G192" s="78" t="str">
        <f>HYPERLINK("[#]Codes_for_AS_Names!A2827:F2827","&lt;link&gt;")</f>
        <v>&lt;link&gt;</v>
      </c>
      <c r="H192" s="38" t="s">
        <v>11403</v>
      </c>
      <c r="I192" s="48"/>
      <c r="S192" s="78"/>
    </row>
    <row r="193" spans="1:19" ht="13.5" customHeight="1" x14ac:dyDescent="0.2">
      <c r="A193" s="49" t="s">
        <v>996</v>
      </c>
      <c r="B193" s="14" t="s">
        <v>997</v>
      </c>
      <c r="C193" s="72" t="s">
        <v>998</v>
      </c>
      <c r="D193" s="13" t="s">
        <v>999</v>
      </c>
      <c r="E193" s="14" t="s">
        <v>1000</v>
      </c>
      <c r="F193" s="14" t="s">
        <v>1000</v>
      </c>
      <c r="G193" s="79" t="str">
        <f>HYPERLINK("[#]Codes_for_AS_Names!A2852:F2852","&lt;link&gt;")</f>
        <v>&lt;link&gt;</v>
      </c>
      <c r="H193" s="39" t="s">
        <v>927</v>
      </c>
      <c r="I193" s="48"/>
      <c r="S193" s="78"/>
    </row>
    <row r="194" spans="1:19" ht="13.5" customHeight="1" x14ac:dyDescent="0.2">
      <c r="A194" s="48" t="s">
        <v>1001</v>
      </c>
      <c r="B194" s="5" t="s">
        <v>896</v>
      </c>
      <c r="C194" s="6" t="s">
        <v>1002</v>
      </c>
      <c r="D194" s="12" t="s">
        <v>1003</v>
      </c>
      <c r="E194" s="5" t="s">
        <v>1004</v>
      </c>
      <c r="F194" s="5" t="s">
        <v>1005</v>
      </c>
      <c r="G194" s="78" t="str">
        <f>HYPERLINK("[#]Codes_for_AS_Names!A2855:F2855","&lt;link&gt;")</f>
        <v>&lt;link&gt;</v>
      </c>
      <c r="H194" s="38" t="s">
        <v>884</v>
      </c>
      <c r="I194" s="48"/>
      <c r="S194" s="78"/>
    </row>
    <row r="195" spans="1:19" ht="13.5" customHeight="1" x14ac:dyDescent="0.2">
      <c r="A195" s="48" t="s">
        <v>1006</v>
      </c>
      <c r="B195" s="5" t="s">
        <v>1007</v>
      </c>
      <c r="C195" s="6" t="s">
        <v>1008</v>
      </c>
      <c r="D195" s="12" t="s">
        <v>1009</v>
      </c>
      <c r="E195" s="5" t="s">
        <v>1010</v>
      </c>
      <c r="F195" s="5" t="s">
        <v>1011</v>
      </c>
      <c r="G195" s="78" t="str">
        <f>HYPERLINK("[#]Codes_for_AS_Names!A2942:F2942","&lt;link&gt;")</f>
        <v>&lt;link&gt;</v>
      </c>
      <c r="H195" s="38" t="s">
        <v>1007</v>
      </c>
      <c r="I195" s="48"/>
      <c r="S195" s="78"/>
    </row>
    <row r="196" spans="1:19" ht="13.5" customHeight="1" x14ac:dyDescent="0.2">
      <c r="A196" s="48" t="s">
        <v>1012</v>
      </c>
      <c r="B196" s="5" t="s">
        <v>1013</v>
      </c>
      <c r="C196" s="6" t="s">
        <v>1014</v>
      </c>
      <c r="D196" s="12" t="s">
        <v>1015</v>
      </c>
      <c r="E196" s="5" t="s">
        <v>1016</v>
      </c>
      <c r="F196" s="5" t="s">
        <v>1017</v>
      </c>
      <c r="G196" s="78" t="str">
        <f>HYPERLINK("[#]Codes_for_AS_Names!A2953:F2953","&lt;link&gt;")</f>
        <v>&lt;link&gt;</v>
      </c>
      <c r="H196" s="38" t="s">
        <v>11404</v>
      </c>
      <c r="I196" s="48"/>
      <c r="S196" s="78"/>
    </row>
    <row r="197" spans="1:19" ht="13.5" customHeight="1" x14ac:dyDescent="0.2">
      <c r="A197" s="48" t="s">
        <v>1018</v>
      </c>
      <c r="B197" s="5" t="s">
        <v>1019</v>
      </c>
      <c r="C197" s="6" t="s">
        <v>1020</v>
      </c>
      <c r="D197" s="12" t="s">
        <v>1021</v>
      </c>
      <c r="E197" s="5" t="s">
        <v>1022</v>
      </c>
      <c r="F197" s="5" t="s">
        <v>1023</v>
      </c>
      <c r="G197" s="78" t="str">
        <f>HYPERLINK("[#]Codes_for_AS_Names!A2967:F2967","&lt;link&gt;")</f>
        <v>&lt;link&gt;</v>
      </c>
      <c r="H197" s="38" t="s">
        <v>1019</v>
      </c>
      <c r="I197" s="48"/>
      <c r="S197" s="78"/>
    </row>
    <row r="198" spans="1:19" ht="13.5" customHeight="1" x14ac:dyDescent="0.2">
      <c r="A198" s="49" t="s">
        <v>1024</v>
      </c>
      <c r="B198" s="14" t="s">
        <v>1025</v>
      </c>
      <c r="C198" s="72" t="s">
        <v>1026</v>
      </c>
      <c r="D198" s="13" t="s">
        <v>1027</v>
      </c>
      <c r="E198" s="14" t="s">
        <v>1028</v>
      </c>
      <c r="F198" s="14" t="s">
        <v>1028</v>
      </c>
      <c r="G198" s="34"/>
      <c r="H198" s="39" t="s">
        <v>186</v>
      </c>
      <c r="I198" s="48"/>
    </row>
    <row r="199" spans="1:19" ht="13.5" customHeight="1" x14ac:dyDescent="0.2">
      <c r="A199" s="48" t="s">
        <v>1029</v>
      </c>
      <c r="B199" s="5" t="s">
        <v>1030</v>
      </c>
      <c r="C199" s="6" t="s">
        <v>1031</v>
      </c>
      <c r="D199" s="12" t="s">
        <v>1032</v>
      </c>
      <c r="E199" s="5" t="s">
        <v>1033</v>
      </c>
      <c r="F199" s="5" t="s">
        <v>1033</v>
      </c>
      <c r="G199" s="78" t="str">
        <f>HYPERLINK("[#]Codes_for_AS_Names!A2981:F2981","&lt;link&gt;")</f>
        <v>&lt;link&gt;</v>
      </c>
      <c r="H199" s="38" t="s">
        <v>1030</v>
      </c>
      <c r="I199" s="48"/>
      <c r="S199" s="78"/>
    </row>
    <row r="200" spans="1:19" ht="13.5" customHeight="1" x14ac:dyDescent="0.2">
      <c r="A200" s="48" t="s">
        <v>1034</v>
      </c>
      <c r="B200" s="5" t="s">
        <v>1035</v>
      </c>
      <c r="C200" s="6" t="s">
        <v>1036</v>
      </c>
      <c r="D200" s="12" t="s">
        <v>1037</v>
      </c>
      <c r="E200" s="5" t="s">
        <v>1038</v>
      </c>
      <c r="F200" s="5" t="s">
        <v>1039</v>
      </c>
      <c r="G200" s="78" t="str">
        <f>HYPERLINK("[#]Codes_for_AS_Names!A2988:F2988","&lt;link&gt;")</f>
        <v>&lt;link&gt;</v>
      </c>
      <c r="H200" s="38" t="s">
        <v>1035</v>
      </c>
      <c r="I200" s="48"/>
      <c r="S200" s="78"/>
    </row>
    <row r="201" spans="1:19" ht="13.5" customHeight="1" x14ac:dyDescent="0.2">
      <c r="A201" s="48" t="s">
        <v>1040</v>
      </c>
      <c r="B201" s="5" t="s">
        <v>1041</v>
      </c>
      <c r="C201" s="6" t="s">
        <v>1042</v>
      </c>
      <c r="D201" s="12" t="s">
        <v>1043</v>
      </c>
      <c r="E201" s="5" t="s">
        <v>1044</v>
      </c>
      <c r="F201" s="5" t="s">
        <v>1044</v>
      </c>
      <c r="G201" s="78" t="str">
        <f>HYPERLINK("[#]Codes_for_AS_Names!A3000:F3000","&lt;link&gt;")</f>
        <v>&lt;link&gt;</v>
      </c>
      <c r="H201" s="38" t="s">
        <v>1041</v>
      </c>
      <c r="I201" s="48"/>
      <c r="S201" s="78"/>
    </row>
    <row r="202" spans="1:19" ht="13.5" customHeight="1" x14ac:dyDescent="0.2">
      <c r="A202" s="48" t="s">
        <v>1045</v>
      </c>
      <c r="B202" s="5" t="s">
        <v>1046</v>
      </c>
      <c r="C202" s="6" t="s">
        <v>1047</v>
      </c>
      <c r="D202" s="12" t="s">
        <v>1048</v>
      </c>
      <c r="E202" s="5" t="s">
        <v>1049</v>
      </c>
      <c r="F202" s="5" t="s">
        <v>1049</v>
      </c>
      <c r="G202" s="78" t="str">
        <f>HYPERLINK("[#]Codes_for_AS_Names!A3003:F3003","&lt;link&gt;")</f>
        <v>&lt;link&gt;</v>
      </c>
      <c r="H202" s="38" t="s">
        <v>1046</v>
      </c>
      <c r="I202" s="48"/>
      <c r="S202" s="78"/>
    </row>
    <row r="203" spans="1:19" ht="13.5" customHeight="1" x14ac:dyDescent="0.2">
      <c r="A203" s="49" t="s">
        <v>1050</v>
      </c>
      <c r="B203" s="14" t="s">
        <v>1051</v>
      </c>
      <c r="C203" s="72" t="s">
        <v>1052</v>
      </c>
      <c r="D203" s="13" t="s">
        <v>1053</v>
      </c>
      <c r="E203" s="14" t="s">
        <v>1054</v>
      </c>
      <c r="F203" s="14" t="s">
        <v>1055</v>
      </c>
      <c r="G203" s="79" t="str">
        <f>HYPERLINK("[#]Codes_for_AS_Names!A3020:F3020","&lt;link&gt;")</f>
        <v>&lt;link&gt;</v>
      </c>
      <c r="H203" s="39" t="s">
        <v>1056</v>
      </c>
      <c r="I203" s="48"/>
      <c r="S203" s="78"/>
    </row>
    <row r="204" spans="1:19" ht="13.5" customHeight="1" x14ac:dyDescent="0.2">
      <c r="A204" s="48" t="s">
        <v>1057</v>
      </c>
      <c r="B204" s="5" t="s">
        <v>1058</v>
      </c>
      <c r="C204" s="6" t="s">
        <v>1059</v>
      </c>
      <c r="D204" s="12" t="s">
        <v>1060</v>
      </c>
      <c r="E204" s="5" t="s">
        <v>1061</v>
      </c>
      <c r="F204" s="5" t="s">
        <v>1062</v>
      </c>
      <c r="G204" s="78" t="str">
        <f>HYPERLINK("[#]Codes_for_AS_Names!A3037:F3037","&lt;link&gt;")</f>
        <v>&lt;link&gt;</v>
      </c>
      <c r="H204" s="38" t="s">
        <v>1063</v>
      </c>
      <c r="I204" s="48"/>
      <c r="S204" s="78"/>
    </row>
    <row r="205" spans="1:19" ht="13.5" customHeight="1" x14ac:dyDescent="0.2">
      <c r="A205" s="48" t="s">
        <v>1064</v>
      </c>
      <c r="B205" s="5" t="s">
        <v>1063</v>
      </c>
      <c r="C205" s="6" t="s">
        <v>1065</v>
      </c>
      <c r="D205" s="12" t="s">
        <v>1066</v>
      </c>
      <c r="E205" s="5" t="s">
        <v>1067</v>
      </c>
      <c r="F205" s="5" t="s">
        <v>1068</v>
      </c>
      <c r="G205" s="78" t="str">
        <f>HYPERLINK("[#]Codes_for_AS_Names!A3045:F3045","&lt;link&gt;")</f>
        <v>&lt;link&gt;</v>
      </c>
      <c r="H205" s="38" t="s">
        <v>1051</v>
      </c>
      <c r="I205" s="48"/>
      <c r="S205" s="78"/>
    </row>
    <row r="206" spans="1:19" ht="13.5" customHeight="1" x14ac:dyDescent="0.2">
      <c r="A206" s="48" t="s">
        <v>1069</v>
      </c>
      <c r="B206" s="5" t="s">
        <v>1056</v>
      </c>
      <c r="C206" s="6" t="s">
        <v>1070</v>
      </c>
      <c r="D206" s="12" t="s">
        <v>1071</v>
      </c>
      <c r="E206" s="5" t="s">
        <v>1072</v>
      </c>
      <c r="F206" s="5" t="s">
        <v>1072</v>
      </c>
      <c r="G206" s="66"/>
      <c r="H206" s="38" t="s">
        <v>1058</v>
      </c>
      <c r="I206" s="48"/>
    </row>
    <row r="207" spans="1:19" ht="13.5" customHeight="1" x14ac:dyDescent="0.2">
      <c r="A207" s="48" t="s">
        <v>1073</v>
      </c>
      <c r="B207" s="5" t="s">
        <v>1074</v>
      </c>
      <c r="C207" s="6" t="s">
        <v>1075</v>
      </c>
      <c r="D207" s="12" t="s">
        <v>1076</v>
      </c>
      <c r="E207" s="5" t="s">
        <v>1077</v>
      </c>
      <c r="F207" s="5" t="s">
        <v>1078</v>
      </c>
      <c r="G207" s="66"/>
      <c r="H207" s="38" t="s">
        <v>1074</v>
      </c>
      <c r="I207" s="48"/>
    </row>
    <row r="208" spans="1:19" ht="13.5" customHeight="1" x14ac:dyDescent="0.2">
      <c r="A208" s="49" t="s">
        <v>1079</v>
      </c>
      <c r="B208" s="14" t="s">
        <v>1080</v>
      </c>
      <c r="C208" s="72" t="s">
        <v>1081</v>
      </c>
      <c r="D208" s="13" t="s">
        <v>1082</v>
      </c>
      <c r="E208" s="14" t="s">
        <v>1083</v>
      </c>
      <c r="F208" s="14" t="s">
        <v>1084</v>
      </c>
      <c r="G208" s="79" t="str">
        <f>HYPERLINK("[#]Codes_for_AS_Names!A3082:F3082","&lt;link&gt;")</f>
        <v>&lt;link&gt;</v>
      </c>
      <c r="H208" s="39" t="s">
        <v>1080</v>
      </c>
      <c r="I208" s="48"/>
      <c r="S208" s="78"/>
    </row>
    <row r="209" spans="1:19" ht="13.5" customHeight="1" x14ac:dyDescent="0.2">
      <c r="A209" s="48" t="s">
        <v>1085</v>
      </c>
      <c r="B209" s="5" t="s">
        <v>950</v>
      </c>
      <c r="C209" s="6" t="s">
        <v>1086</v>
      </c>
      <c r="D209" s="12" t="s">
        <v>1087</v>
      </c>
      <c r="E209" s="5" t="s">
        <v>1088</v>
      </c>
      <c r="F209" s="5" t="s">
        <v>1089</v>
      </c>
      <c r="G209" s="65"/>
      <c r="H209" s="38" t="s">
        <v>11405</v>
      </c>
      <c r="I209" s="48"/>
    </row>
    <row r="210" spans="1:19" ht="13.5" customHeight="1" x14ac:dyDescent="0.2">
      <c r="A210" s="48" t="s">
        <v>1090</v>
      </c>
      <c r="B210" s="5" t="s">
        <v>1091</v>
      </c>
      <c r="C210" s="6" t="s">
        <v>1092</v>
      </c>
      <c r="D210" s="12" t="s">
        <v>1093</v>
      </c>
      <c r="E210" s="5" t="s">
        <v>1094</v>
      </c>
      <c r="F210" s="5" t="s">
        <v>1095</v>
      </c>
      <c r="G210" s="78" t="str">
        <f>HYPERLINK("[#]Codes_for_AS_Names!A3153:F3153","&lt;link&gt;")</f>
        <v>&lt;link&gt;</v>
      </c>
      <c r="H210" s="38" t="s">
        <v>1091</v>
      </c>
      <c r="I210" s="48"/>
      <c r="S210" s="78"/>
    </row>
    <row r="211" spans="1:19" ht="13.5" customHeight="1" x14ac:dyDescent="0.2">
      <c r="A211" s="48" t="s">
        <v>1096</v>
      </c>
      <c r="B211" s="5" t="s">
        <v>1097</v>
      </c>
      <c r="C211" s="6" t="s">
        <v>1098</v>
      </c>
      <c r="D211" s="12" t="s">
        <v>1099</v>
      </c>
      <c r="E211" s="5" t="s">
        <v>1100</v>
      </c>
      <c r="F211" s="5" t="s">
        <v>1101</v>
      </c>
      <c r="G211" s="78" t="str">
        <f>HYPERLINK("[#]Codes_for_AS_Names!A3164:F3164","&lt;link&gt;")</f>
        <v>&lt;link&gt;</v>
      </c>
      <c r="H211" s="38" t="s">
        <v>945</v>
      </c>
      <c r="I211" s="48"/>
      <c r="S211" s="78"/>
    </row>
    <row r="212" spans="1:19" ht="13.5" customHeight="1" x14ac:dyDescent="0.2">
      <c r="A212" s="48" t="s">
        <v>1102</v>
      </c>
      <c r="B212" s="5" t="s">
        <v>1103</v>
      </c>
      <c r="C212" s="6" t="s">
        <v>1104</v>
      </c>
      <c r="D212" s="12" t="s">
        <v>1105</v>
      </c>
      <c r="E212" s="5" t="s">
        <v>1106</v>
      </c>
      <c r="F212" s="5" t="s">
        <v>1107</v>
      </c>
      <c r="G212" s="78" t="str">
        <f>HYPERLINK("[#]Codes_for_AS_Names!A3175:F3175","&lt;link&gt;")</f>
        <v>&lt;link&gt;</v>
      </c>
      <c r="H212" s="38" t="s">
        <v>1103</v>
      </c>
      <c r="I212" s="48"/>
      <c r="S212" s="78"/>
    </row>
    <row r="213" spans="1:19" ht="13.5" customHeight="1" x14ac:dyDescent="0.2">
      <c r="A213" s="49" t="s">
        <v>1108</v>
      </c>
      <c r="B213" s="14" t="s">
        <v>1109</v>
      </c>
      <c r="C213" s="72" t="s">
        <v>1110</v>
      </c>
      <c r="D213" s="13" t="s">
        <v>1111</v>
      </c>
      <c r="E213" s="14" t="s">
        <v>1112</v>
      </c>
      <c r="F213" s="14" t="s">
        <v>1113</v>
      </c>
      <c r="G213" s="79" t="str">
        <f>HYPERLINK("[#]Codes_for_AS_Names!A3182:F3182","&lt;link&gt;")</f>
        <v>&lt;link&gt;</v>
      </c>
      <c r="H213" s="39" t="s">
        <v>11406</v>
      </c>
      <c r="I213" s="48"/>
      <c r="S213" s="78"/>
    </row>
    <row r="214" spans="1:19" ht="13.5" customHeight="1" x14ac:dyDescent="0.2">
      <c r="A214" s="48" t="s">
        <v>1114</v>
      </c>
      <c r="B214" s="5" t="s">
        <v>1115</v>
      </c>
      <c r="C214" s="6" t="s">
        <v>1116</v>
      </c>
      <c r="D214" s="12" t="s">
        <v>1117</v>
      </c>
      <c r="E214" s="5" t="s">
        <v>1118</v>
      </c>
      <c r="F214" s="5" t="s">
        <v>1118</v>
      </c>
      <c r="G214" s="65"/>
      <c r="H214" s="38" t="s">
        <v>11407</v>
      </c>
      <c r="I214" s="48"/>
    </row>
    <row r="215" spans="1:19" ht="13.5" customHeight="1" x14ac:dyDescent="0.2">
      <c r="A215" s="48" t="s">
        <v>1119</v>
      </c>
      <c r="B215" s="5" t="s">
        <v>1120</v>
      </c>
      <c r="C215" s="6" t="s">
        <v>1121</v>
      </c>
      <c r="D215" s="12" t="s">
        <v>1122</v>
      </c>
      <c r="E215" s="5" t="s">
        <v>1123</v>
      </c>
      <c r="F215" s="5" t="s">
        <v>1124</v>
      </c>
      <c r="G215" s="78" t="str">
        <f>HYPERLINK("[#]Codes_for_AS_Names!A3198:F3198","&lt;link&gt;")</f>
        <v>&lt;link&gt;</v>
      </c>
      <c r="H215" s="38" t="s">
        <v>1125</v>
      </c>
      <c r="I215" s="48"/>
      <c r="S215" s="78"/>
    </row>
    <row r="216" spans="1:19" ht="13.5" customHeight="1" x14ac:dyDescent="0.2">
      <c r="A216" s="48" t="s">
        <v>1126</v>
      </c>
      <c r="B216" s="5" t="s">
        <v>1127</v>
      </c>
      <c r="C216" s="6" t="s">
        <v>1128</v>
      </c>
      <c r="D216" s="12" t="s">
        <v>1129</v>
      </c>
      <c r="E216" s="5" t="s">
        <v>1130</v>
      </c>
      <c r="F216" s="5" t="s">
        <v>1131</v>
      </c>
      <c r="G216" s="78" t="str">
        <f>HYPERLINK("[#]Codes_for_AS_Names!A3212:F3212","&lt;link&gt;")</f>
        <v>&lt;link&gt;</v>
      </c>
      <c r="H216" s="38" t="s">
        <v>11408</v>
      </c>
      <c r="I216" s="48"/>
      <c r="S216" s="78"/>
    </row>
    <row r="217" spans="1:19" ht="13.5" customHeight="1" x14ac:dyDescent="0.2">
      <c r="A217" s="48" t="s">
        <v>1132</v>
      </c>
      <c r="B217" s="5" t="s">
        <v>1133</v>
      </c>
      <c r="C217" s="6" t="s">
        <v>1134</v>
      </c>
      <c r="D217" s="12" t="s">
        <v>1135</v>
      </c>
      <c r="E217" s="5" t="s">
        <v>1136</v>
      </c>
      <c r="F217" s="5" t="s">
        <v>1136</v>
      </c>
      <c r="G217" s="66"/>
      <c r="H217" s="38" t="s">
        <v>531</v>
      </c>
      <c r="I217" s="48"/>
    </row>
    <row r="218" spans="1:19" ht="13.5" customHeight="1" x14ac:dyDescent="0.2">
      <c r="A218" s="49" t="s">
        <v>1137</v>
      </c>
      <c r="B218" s="14" t="s">
        <v>1138</v>
      </c>
      <c r="C218" s="72" t="s">
        <v>1139</v>
      </c>
      <c r="D218" s="13" t="s">
        <v>1140</v>
      </c>
      <c r="E218" s="14" t="s">
        <v>1141</v>
      </c>
      <c r="F218" s="14" t="s">
        <v>1142</v>
      </c>
      <c r="G218" s="79" t="str">
        <f>HYPERLINK("[#]Codes_for_AS_Names!A3234:F3234","&lt;link&gt;")</f>
        <v>&lt;link&gt;</v>
      </c>
      <c r="H218" s="39" t="s">
        <v>1120</v>
      </c>
      <c r="I218" s="48"/>
      <c r="S218" s="78"/>
    </row>
    <row r="219" spans="1:19" ht="13.5" customHeight="1" x14ac:dyDescent="0.2">
      <c r="A219" s="48" t="s">
        <v>16403</v>
      </c>
      <c r="B219" s="5" t="s">
        <v>16404</v>
      </c>
      <c r="C219" s="6">
        <v>950</v>
      </c>
      <c r="D219" s="12" t="s">
        <v>16405</v>
      </c>
      <c r="E219" s="5" t="s">
        <v>16406</v>
      </c>
      <c r="F219" s="5" t="s">
        <v>16406</v>
      </c>
      <c r="G219" s="65"/>
      <c r="H219" s="38" t="s">
        <v>16353</v>
      </c>
      <c r="I219" s="48"/>
    </row>
    <row r="220" spans="1:19" ht="13.5" customHeight="1" x14ac:dyDescent="0.2">
      <c r="A220" s="48" t="s">
        <v>1143</v>
      </c>
      <c r="B220" s="5" t="s">
        <v>1144</v>
      </c>
      <c r="C220" s="6" t="s">
        <v>1145</v>
      </c>
      <c r="D220" s="12" t="s">
        <v>1146</v>
      </c>
      <c r="E220" s="5" t="s">
        <v>1147</v>
      </c>
      <c r="F220" s="5" t="s">
        <v>1148</v>
      </c>
      <c r="G220" s="78" t="str">
        <f>HYPERLINK("[#]Codes_for_AS_Names!A3252:F3252","&lt;link&gt;")</f>
        <v>&lt;link&gt;</v>
      </c>
      <c r="H220" s="38" t="s">
        <v>1144</v>
      </c>
      <c r="I220" s="48"/>
      <c r="S220" s="78"/>
    </row>
    <row r="221" spans="1:19" ht="13.5" customHeight="1" x14ac:dyDescent="0.2">
      <c r="A221" s="48" t="s">
        <v>1149</v>
      </c>
      <c r="B221" s="5" t="s">
        <v>1150</v>
      </c>
      <c r="C221" s="6" t="s">
        <v>1151</v>
      </c>
      <c r="D221" s="12" t="s">
        <v>1152</v>
      </c>
      <c r="E221" s="5" t="s">
        <v>1153</v>
      </c>
      <c r="F221" s="5" t="s">
        <v>1154</v>
      </c>
      <c r="G221" s="78" t="str">
        <f>HYPERLINK("[#]Codes_for_AS_Names!A3278:F3278","&lt;link&gt;")</f>
        <v>&lt;link&gt;</v>
      </c>
      <c r="H221" s="38" t="s">
        <v>11409</v>
      </c>
      <c r="I221" s="48"/>
      <c r="S221" s="78"/>
    </row>
    <row r="222" spans="1:19" ht="13.5" customHeight="1" x14ac:dyDescent="0.2">
      <c r="A222" s="48" t="s">
        <v>1155</v>
      </c>
      <c r="B222" s="5" t="s">
        <v>1156</v>
      </c>
      <c r="C222" s="6" t="s">
        <v>1157</v>
      </c>
      <c r="D222" s="12" t="s">
        <v>1158</v>
      </c>
      <c r="E222" s="5" t="s">
        <v>1159</v>
      </c>
      <c r="F222" s="5" t="s">
        <v>1160</v>
      </c>
      <c r="G222" s="66"/>
      <c r="H222" s="38" t="s">
        <v>11410</v>
      </c>
      <c r="I222" s="48"/>
    </row>
    <row r="223" spans="1:19" ht="13.5" customHeight="1" x14ac:dyDescent="0.2">
      <c r="A223" s="49" t="s">
        <v>1161</v>
      </c>
      <c r="B223" s="14" t="s">
        <v>1162</v>
      </c>
      <c r="C223" s="72" t="s">
        <v>1163</v>
      </c>
      <c r="D223" s="13" t="s">
        <v>1164</v>
      </c>
      <c r="E223" s="14" t="s">
        <v>1165</v>
      </c>
      <c r="F223" s="14" t="s">
        <v>1166</v>
      </c>
      <c r="G223" s="79" t="str">
        <f>HYPERLINK("[#]Codes_for_AS_Names!A3415:F3415","&lt;link&gt;")</f>
        <v>&lt;link&gt;</v>
      </c>
      <c r="H223" s="39" t="s">
        <v>1162</v>
      </c>
      <c r="I223" s="48"/>
      <c r="S223" s="78"/>
    </row>
    <row r="224" spans="1:19" ht="13.5" customHeight="1" x14ac:dyDescent="0.2">
      <c r="A224" s="48" t="s">
        <v>1167</v>
      </c>
      <c r="B224" s="5" t="s">
        <v>1168</v>
      </c>
      <c r="C224" s="6" t="s">
        <v>1169</v>
      </c>
      <c r="D224" s="12" t="s">
        <v>1170</v>
      </c>
      <c r="E224" s="5" t="s">
        <v>1171</v>
      </c>
      <c r="F224" s="5" t="s">
        <v>1172</v>
      </c>
      <c r="G224" s="78" t="str">
        <f>HYPERLINK("[#]Codes_for_AS_Names!A3431:F3431","&lt;link&gt;")</f>
        <v>&lt;link&gt;</v>
      </c>
      <c r="H224" s="38" t="s">
        <v>11411</v>
      </c>
      <c r="I224" s="48"/>
      <c r="S224" s="78"/>
    </row>
    <row r="225" spans="1:19" ht="13.5" customHeight="1" x14ac:dyDescent="0.2">
      <c r="A225" s="48" t="s">
        <v>1173</v>
      </c>
      <c r="B225" s="5" t="s">
        <v>1174</v>
      </c>
      <c r="C225" s="6" t="s">
        <v>1175</v>
      </c>
      <c r="D225" s="12" t="s">
        <v>1176</v>
      </c>
      <c r="E225" s="5" t="s">
        <v>1177</v>
      </c>
      <c r="F225" s="5" t="s">
        <v>1178</v>
      </c>
      <c r="G225" s="66"/>
      <c r="H225" s="38" t="s">
        <v>11412</v>
      </c>
      <c r="I225" s="48"/>
    </row>
    <row r="226" spans="1:19" ht="13.5" customHeight="1" x14ac:dyDescent="0.2">
      <c r="A226" s="48" t="s">
        <v>1179</v>
      </c>
      <c r="B226" s="5" t="s">
        <v>1180</v>
      </c>
      <c r="C226" s="6" t="s">
        <v>1181</v>
      </c>
      <c r="D226" s="12" t="s">
        <v>1182</v>
      </c>
      <c r="E226" s="5" t="s">
        <v>1183</v>
      </c>
      <c r="F226" s="5" t="s">
        <v>1184</v>
      </c>
      <c r="G226" s="78" t="str">
        <f>HYPERLINK("[#]Codes_for_AS_Names!A3451:F3451","&lt;link&gt;")</f>
        <v>&lt;link&gt;</v>
      </c>
      <c r="H226" s="38" t="s">
        <v>1180</v>
      </c>
      <c r="I226" s="48"/>
      <c r="S226" s="78"/>
    </row>
    <row r="227" spans="1:19" ht="13.5" customHeight="1" x14ac:dyDescent="0.2">
      <c r="A227" s="48" t="s">
        <v>1185</v>
      </c>
      <c r="B227" s="5" t="s">
        <v>1186</v>
      </c>
      <c r="C227" s="6" t="s">
        <v>1187</v>
      </c>
      <c r="D227" s="12" t="s">
        <v>1188</v>
      </c>
      <c r="E227" s="5" t="s">
        <v>1189</v>
      </c>
      <c r="F227" s="5" t="s">
        <v>1190</v>
      </c>
      <c r="G227" s="66"/>
      <c r="H227" s="38" t="s">
        <v>1186</v>
      </c>
      <c r="I227" s="48"/>
    </row>
    <row r="228" spans="1:19" ht="13.5" customHeight="1" x14ac:dyDescent="0.2">
      <c r="A228" s="49" t="s">
        <v>1191</v>
      </c>
      <c r="B228" s="14" t="s">
        <v>1192</v>
      </c>
      <c r="C228" s="72" t="s">
        <v>1193</v>
      </c>
      <c r="D228" s="13" t="s">
        <v>1194</v>
      </c>
      <c r="E228" s="14" t="s">
        <v>1195</v>
      </c>
      <c r="F228" s="14" t="s">
        <v>1195</v>
      </c>
      <c r="G228" s="79" t="str">
        <f>HYPERLINK("[#]Codes_for_AS_Names!A3459:F3459","&lt;link&gt;")</f>
        <v>&lt;link&gt;</v>
      </c>
      <c r="H228" s="39" t="s">
        <v>1192</v>
      </c>
      <c r="I228" s="48"/>
      <c r="S228" s="78"/>
    </row>
    <row r="229" spans="1:19" ht="13.5" customHeight="1" x14ac:dyDescent="0.2">
      <c r="A229" s="48" t="s">
        <v>1196</v>
      </c>
      <c r="B229" s="5" t="s">
        <v>1197</v>
      </c>
      <c r="C229" s="6" t="s">
        <v>1198</v>
      </c>
      <c r="D229" s="12" t="s">
        <v>1199</v>
      </c>
      <c r="E229" s="5" t="s">
        <v>1200</v>
      </c>
      <c r="F229" s="5" t="s">
        <v>1201</v>
      </c>
      <c r="G229" s="78" t="str">
        <f>HYPERLINK("[#]Codes_for_AS_Names!A3501:F3501","&lt;link&gt;")</f>
        <v>&lt;link&gt;</v>
      </c>
      <c r="H229" s="38" t="s">
        <v>1202</v>
      </c>
      <c r="I229" s="48"/>
      <c r="S229" s="78"/>
    </row>
    <row r="230" spans="1:19" ht="13.5" customHeight="1" x14ac:dyDescent="0.2">
      <c r="A230" s="48" t="s">
        <v>1203</v>
      </c>
      <c r="B230" s="5" t="s">
        <v>1204</v>
      </c>
      <c r="C230" s="6" t="s">
        <v>1205</v>
      </c>
      <c r="D230" s="12" t="s">
        <v>1206</v>
      </c>
      <c r="E230" s="5" t="s">
        <v>1207</v>
      </c>
      <c r="F230" s="5" t="s">
        <v>1208</v>
      </c>
      <c r="G230" s="78" t="str">
        <f>HYPERLINK("[#]Codes_for_AS_Names!A3584:F3584","&lt;link&gt;")</f>
        <v>&lt;link&gt;</v>
      </c>
      <c r="H230" s="38" t="s">
        <v>1204</v>
      </c>
      <c r="I230" s="48"/>
      <c r="S230" s="78"/>
    </row>
    <row r="231" spans="1:19" ht="13.5" customHeight="1" x14ac:dyDescent="0.2">
      <c r="A231" s="48" t="s">
        <v>1209</v>
      </c>
      <c r="B231" s="5" t="s">
        <v>184</v>
      </c>
      <c r="C231" s="6" t="s">
        <v>1210</v>
      </c>
      <c r="D231" s="12" t="s">
        <v>1211</v>
      </c>
      <c r="E231" s="5" t="s">
        <v>1212</v>
      </c>
      <c r="F231" s="5" t="s">
        <v>1212</v>
      </c>
      <c r="G231" s="66"/>
      <c r="H231" s="38" t="s">
        <v>11413</v>
      </c>
      <c r="I231" s="48"/>
    </row>
    <row r="232" spans="1:19" ht="13.5" customHeight="1" x14ac:dyDescent="0.2">
      <c r="A232" s="48" t="s">
        <v>1213</v>
      </c>
      <c r="B232" s="5" t="s">
        <v>1214</v>
      </c>
      <c r="C232" s="6" t="s">
        <v>1215</v>
      </c>
      <c r="D232" s="12" t="s">
        <v>1216</v>
      </c>
      <c r="E232" s="5" t="s">
        <v>1217</v>
      </c>
      <c r="F232" s="5" t="s">
        <v>1217</v>
      </c>
      <c r="G232" s="78" t="str">
        <f>HYPERLINK("[#]Codes_for_AS_Names!A3589:F3589","&lt;link&gt;")</f>
        <v>&lt;link&gt;</v>
      </c>
      <c r="H232" s="38" t="s">
        <v>1214</v>
      </c>
      <c r="I232" s="48"/>
      <c r="S232" s="78"/>
    </row>
    <row r="233" spans="1:19" ht="13.5" customHeight="1" x14ac:dyDescent="0.2">
      <c r="A233" s="49" t="s">
        <v>1218</v>
      </c>
      <c r="B233" s="14" t="s">
        <v>805</v>
      </c>
      <c r="C233" s="72" t="s">
        <v>1219</v>
      </c>
      <c r="D233" s="13" t="s">
        <v>1220</v>
      </c>
      <c r="E233" s="14" t="s">
        <v>1221</v>
      </c>
      <c r="F233" s="14" t="s">
        <v>1222</v>
      </c>
      <c r="G233" s="79" t="str">
        <f>HYPERLINK("[#]Codes_for_AS_Names!A3592:F3592","&lt;link&gt;")</f>
        <v>&lt;link&gt;</v>
      </c>
      <c r="H233" s="39" t="s">
        <v>1223</v>
      </c>
      <c r="I233" s="48"/>
      <c r="S233" s="78"/>
    </row>
    <row r="234" spans="1:19" ht="13.5" customHeight="1" x14ac:dyDescent="0.2">
      <c r="A234" s="48" t="s">
        <v>1224</v>
      </c>
      <c r="B234" s="5" t="s">
        <v>1225</v>
      </c>
      <c r="C234" s="6" t="s">
        <v>1226</v>
      </c>
      <c r="D234" s="12" t="s">
        <v>1227</v>
      </c>
      <c r="E234" s="5" t="s">
        <v>1228</v>
      </c>
      <c r="F234" s="5" t="s">
        <v>1228</v>
      </c>
      <c r="G234" s="78" t="str">
        <f>HYPERLINK("[#]Codes_for_AS_Names!A3608:F3608","&lt;link&gt;")</f>
        <v>&lt;link&gt;</v>
      </c>
      <c r="H234" s="38" t="s">
        <v>1229</v>
      </c>
      <c r="I234" s="48"/>
      <c r="S234" s="78"/>
    </row>
    <row r="235" spans="1:19" ht="13.5" customHeight="1" x14ac:dyDescent="0.2">
      <c r="A235" s="48" t="s">
        <v>1230</v>
      </c>
      <c r="B235" s="5" t="s">
        <v>957</v>
      </c>
      <c r="C235" s="6" t="s">
        <v>1231</v>
      </c>
      <c r="D235" s="12" t="s">
        <v>1232</v>
      </c>
      <c r="E235" s="5" t="s">
        <v>1233</v>
      </c>
      <c r="F235" s="5" t="s">
        <v>1233</v>
      </c>
      <c r="G235" s="66"/>
      <c r="H235" s="38" t="s">
        <v>11414</v>
      </c>
      <c r="I235" s="48"/>
    </row>
    <row r="236" spans="1:19" ht="13.5" customHeight="1" x14ac:dyDescent="0.2">
      <c r="A236" s="48" t="s">
        <v>1234</v>
      </c>
      <c r="B236" s="5" t="s">
        <v>1125</v>
      </c>
      <c r="C236" s="6" t="s">
        <v>1235</v>
      </c>
      <c r="D236" s="12" t="s">
        <v>1236</v>
      </c>
      <c r="E236" s="5" t="s">
        <v>1237</v>
      </c>
      <c r="F236" s="5" t="s">
        <v>1238</v>
      </c>
      <c r="G236" s="66"/>
      <c r="H236" s="38" t="s">
        <v>1239</v>
      </c>
      <c r="I236" s="48"/>
    </row>
    <row r="237" spans="1:19" ht="13.5" customHeight="1" x14ac:dyDescent="0.2">
      <c r="A237" s="48" t="s">
        <v>1240</v>
      </c>
      <c r="B237" s="5" t="s">
        <v>1241</v>
      </c>
      <c r="C237" s="6" t="s">
        <v>1242</v>
      </c>
      <c r="D237" s="12" t="s">
        <v>1243</v>
      </c>
      <c r="E237" s="5" t="s">
        <v>1244</v>
      </c>
      <c r="F237" s="5" t="s">
        <v>1244</v>
      </c>
      <c r="G237" s="78" t="str">
        <f>HYPERLINK("[#]Codes_for_AS_Names!A3618:F3618","&lt;link&gt;")</f>
        <v>&lt;link&gt;</v>
      </c>
      <c r="H237" s="38" t="s">
        <v>1241</v>
      </c>
      <c r="I237" s="48"/>
      <c r="S237" s="78"/>
    </row>
    <row r="238" spans="1:19" ht="13.5" customHeight="1" x14ac:dyDescent="0.2">
      <c r="A238" s="49" t="s">
        <v>1245</v>
      </c>
      <c r="B238" s="14" t="s">
        <v>1246</v>
      </c>
      <c r="C238" s="72" t="s">
        <v>1247</v>
      </c>
      <c r="D238" s="13" t="s">
        <v>1248</v>
      </c>
      <c r="E238" s="14" t="s">
        <v>1249</v>
      </c>
      <c r="F238" s="14" t="s">
        <v>1250</v>
      </c>
      <c r="G238" s="79" t="str">
        <f>HYPERLINK("[#]Codes_for_AS_Names!A3624:F3624","&lt;link&gt;")</f>
        <v>&lt;link&gt;</v>
      </c>
      <c r="H238" s="39" t="s">
        <v>1246</v>
      </c>
      <c r="I238" s="48"/>
      <c r="S238" s="78"/>
    </row>
    <row r="239" spans="1:19" ht="13.5" customHeight="1" x14ac:dyDescent="0.2">
      <c r="A239" s="48" t="s">
        <v>1251</v>
      </c>
      <c r="B239" s="5" t="s">
        <v>1252</v>
      </c>
      <c r="C239" s="6" t="s">
        <v>1253</v>
      </c>
      <c r="D239" s="12" t="s">
        <v>1254</v>
      </c>
      <c r="E239" s="5" t="s">
        <v>1255</v>
      </c>
      <c r="F239" s="5" t="s">
        <v>1256</v>
      </c>
      <c r="G239" s="78" t="str">
        <f>HYPERLINK("[#]Codes_for_AS_Names!A3635:F3635","&lt;link&gt;")</f>
        <v>&lt;link&gt;</v>
      </c>
      <c r="H239" s="38" t="s">
        <v>1252</v>
      </c>
      <c r="I239" s="48"/>
      <c r="S239" s="78"/>
    </row>
    <row r="240" spans="1:19" ht="13.5" customHeight="1" x14ac:dyDescent="0.2">
      <c r="A240" s="48" t="s">
        <v>1257</v>
      </c>
      <c r="B240" s="5" t="s">
        <v>1229</v>
      </c>
      <c r="C240" s="6" t="s">
        <v>1258</v>
      </c>
      <c r="D240" s="12" t="s">
        <v>1259</v>
      </c>
      <c r="E240" s="5" t="s">
        <v>1260</v>
      </c>
      <c r="F240" s="5" t="s">
        <v>1261</v>
      </c>
      <c r="G240" s="78" t="str">
        <f>HYPERLINK("[#]Codes_for_AS_Names!A3644:F3644","&lt;link&gt;")</f>
        <v>&lt;link&gt;</v>
      </c>
      <c r="H240" s="38" t="s">
        <v>11415</v>
      </c>
      <c r="I240" s="48"/>
      <c r="S240" s="78"/>
    </row>
    <row r="241" spans="1:19" ht="13.5" customHeight="1" x14ac:dyDescent="0.2">
      <c r="A241" s="48" t="s">
        <v>16407</v>
      </c>
      <c r="B241" s="5" t="s">
        <v>16408</v>
      </c>
      <c r="C241" s="6">
        <v>951</v>
      </c>
      <c r="D241" s="12" t="s">
        <v>16409</v>
      </c>
      <c r="E241" s="5" t="s">
        <v>16410</v>
      </c>
      <c r="F241" s="5" t="s">
        <v>16410</v>
      </c>
      <c r="G241" s="66"/>
      <c r="H241" s="38" t="s">
        <v>16358</v>
      </c>
      <c r="I241" s="48"/>
    </row>
    <row r="242" spans="1:19" ht="13.5" customHeight="1" x14ac:dyDescent="0.2">
      <c r="A242" s="48" t="s">
        <v>1262</v>
      </c>
      <c r="B242" s="5" t="s">
        <v>1263</v>
      </c>
      <c r="C242" s="6" t="s">
        <v>1264</v>
      </c>
      <c r="D242" s="12" t="s">
        <v>1265</v>
      </c>
      <c r="E242" s="5" t="s">
        <v>1266</v>
      </c>
      <c r="F242" s="5" t="s">
        <v>1267</v>
      </c>
      <c r="G242" s="78" t="str">
        <f>HYPERLINK("[#]Codes_for_AS_Names!A3651:F3651","&lt;link&gt;")</f>
        <v>&lt;link&gt;</v>
      </c>
      <c r="H242" s="38" t="s">
        <v>1263</v>
      </c>
      <c r="I242" s="48"/>
      <c r="S242" s="78"/>
    </row>
    <row r="243" spans="1:19" ht="13.5" customHeight="1" x14ac:dyDescent="0.2">
      <c r="A243" s="49" t="s">
        <v>1268</v>
      </c>
      <c r="B243" s="14" t="s">
        <v>1269</v>
      </c>
      <c r="C243" s="72" t="s">
        <v>1270</v>
      </c>
      <c r="D243" s="13" t="s">
        <v>1271</v>
      </c>
      <c r="E243" s="14" t="s">
        <v>1272</v>
      </c>
      <c r="F243" s="14" t="s">
        <v>1273</v>
      </c>
      <c r="G243" s="79" t="str">
        <f>HYPERLINK("[#]Codes_for_AS_Names!A3664:F3664","&lt;link&gt;")</f>
        <v>&lt;link&gt;</v>
      </c>
      <c r="H243" s="39" t="s">
        <v>1274</v>
      </c>
      <c r="I243" s="48"/>
      <c r="S243" s="78"/>
    </row>
    <row r="244" spans="1:19" ht="13.5" customHeight="1" x14ac:dyDescent="0.2">
      <c r="A244" s="48" t="s">
        <v>1275</v>
      </c>
      <c r="B244" s="5" t="s">
        <v>1202</v>
      </c>
      <c r="C244" s="6" t="s">
        <v>1276</v>
      </c>
      <c r="D244" s="12" t="s">
        <v>1277</v>
      </c>
      <c r="E244" s="5" t="s">
        <v>1278</v>
      </c>
      <c r="F244" s="5" t="s">
        <v>1279</v>
      </c>
      <c r="G244" s="78" t="str">
        <f>HYPERLINK("[#]Codes_for_AS_Names!A3678:F3678","&lt;link&gt;")</f>
        <v>&lt;link&gt;</v>
      </c>
      <c r="H244" s="38" t="s">
        <v>11416</v>
      </c>
      <c r="I244" s="48"/>
      <c r="S244" s="78"/>
    </row>
    <row r="245" spans="1:19" ht="13.5" customHeight="1" x14ac:dyDescent="0.2">
      <c r="A245" s="48" t="s">
        <v>1280</v>
      </c>
      <c r="B245" s="5" t="s">
        <v>1223</v>
      </c>
      <c r="C245" s="6" t="s">
        <v>1281</v>
      </c>
      <c r="D245" s="12" t="s">
        <v>1282</v>
      </c>
      <c r="E245" s="5" t="s">
        <v>1283</v>
      </c>
      <c r="F245" s="5" t="s">
        <v>1284</v>
      </c>
      <c r="G245" s="78" t="str">
        <f>HYPERLINK("[#]Codes_for_AS_Names!A3848:F3848","&lt;link&gt;")</f>
        <v>&lt;link&gt;</v>
      </c>
      <c r="H245" s="38" t="s">
        <v>1285</v>
      </c>
      <c r="I245" s="48"/>
      <c r="S245" s="78"/>
    </row>
    <row r="246" spans="1:19" ht="13.5" customHeight="1" x14ac:dyDescent="0.2">
      <c r="A246" s="48" t="s">
        <v>16411</v>
      </c>
      <c r="B246" s="5" t="s">
        <v>16412</v>
      </c>
      <c r="C246" s="6">
        <v>952</v>
      </c>
      <c r="D246" s="12" t="s">
        <v>16413</v>
      </c>
      <c r="E246" s="5" t="s">
        <v>16414</v>
      </c>
      <c r="F246" s="5" t="s">
        <v>16414</v>
      </c>
      <c r="G246" s="66"/>
      <c r="H246" s="38" t="s">
        <v>139</v>
      </c>
      <c r="I246" s="48"/>
    </row>
    <row r="247" spans="1:19" ht="13.5" customHeight="1" x14ac:dyDescent="0.2">
      <c r="A247" s="48" t="s">
        <v>1286</v>
      </c>
      <c r="B247" s="5" t="s">
        <v>1287</v>
      </c>
      <c r="C247" s="6" t="s">
        <v>1288</v>
      </c>
      <c r="D247" s="12" t="s">
        <v>1289</v>
      </c>
      <c r="E247" s="5" t="s">
        <v>1290</v>
      </c>
      <c r="F247" s="5" t="s">
        <v>1291</v>
      </c>
      <c r="G247" s="78" t="str">
        <f>HYPERLINK("[#]Codes_for_AS_Names!A3875:F3875","&lt;link&gt;")</f>
        <v>&lt;link&gt;</v>
      </c>
      <c r="H247" s="38" t="s">
        <v>1287</v>
      </c>
      <c r="I247" s="48"/>
      <c r="S247" s="78"/>
    </row>
    <row r="248" spans="1:19" ht="13.5" customHeight="1" x14ac:dyDescent="0.2">
      <c r="A248" s="49" t="s">
        <v>1292</v>
      </c>
      <c r="B248" s="14" t="s">
        <v>1274</v>
      </c>
      <c r="C248" s="72" t="s">
        <v>1293</v>
      </c>
      <c r="D248" s="13" t="s">
        <v>1294</v>
      </c>
      <c r="E248" s="14" t="s">
        <v>1295</v>
      </c>
      <c r="F248" s="14" t="s">
        <v>1296</v>
      </c>
      <c r="G248" s="79" t="str">
        <f>HYPERLINK("[#]Codes_for_AS_Names!A3880:F3880","&lt;link&gt;")</f>
        <v>&lt;link&gt;</v>
      </c>
      <c r="H248" s="39" t="s">
        <v>1269</v>
      </c>
      <c r="I248" s="48"/>
      <c r="S248" s="78"/>
    </row>
    <row r="249" spans="1:19" ht="13.5" customHeight="1" x14ac:dyDescent="0.2">
      <c r="A249" s="48" t="s">
        <v>1297</v>
      </c>
      <c r="B249" s="5" t="s">
        <v>1298</v>
      </c>
      <c r="C249" s="6" t="s">
        <v>1299</v>
      </c>
      <c r="D249" s="12" t="s">
        <v>1300</v>
      </c>
      <c r="E249" s="5" t="s">
        <v>1301</v>
      </c>
      <c r="F249" s="5" t="s">
        <v>15860</v>
      </c>
      <c r="G249" s="65"/>
      <c r="H249" s="38" t="s">
        <v>11417</v>
      </c>
      <c r="I249" s="48"/>
    </row>
    <row r="250" spans="1:19" ht="13.5" customHeight="1" x14ac:dyDescent="0.2">
      <c r="A250" s="48" t="s">
        <v>1302</v>
      </c>
      <c r="B250" s="5" t="s">
        <v>1303</v>
      </c>
      <c r="C250" s="6" t="s">
        <v>1304</v>
      </c>
      <c r="D250" s="12" t="s">
        <v>1305</v>
      </c>
      <c r="E250" s="5" t="s">
        <v>1306</v>
      </c>
      <c r="F250" s="5" t="s">
        <v>1307</v>
      </c>
      <c r="G250" s="78" t="str">
        <f>HYPERLINK("[#]Codes_for_AS_Names!A3885:F3885","&lt;link&gt;")</f>
        <v>&lt;link&gt;</v>
      </c>
      <c r="H250" s="38" t="s">
        <v>11418</v>
      </c>
      <c r="I250" s="48"/>
      <c r="S250" s="78"/>
    </row>
    <row r="251" spans="1:19" ht="13.5" customHeight="1" x14ac:dyDescent="0.2">
      <c r="A251" s="48" t="s">
        <v>1308</v>
      </c>
      <c r="B251" s="5" t="s">
        <v>1309</v>
      </c>
      <c r="C251" s="6" t="s">
        <v>1310</v>
      </c>
      <c r="D251" s="12" t="s">
        <v>1311</v>
      </c>
      <c r="E251" s="5" t="s">
        <v>1312</v>
      </c>
      <c r="F251" s="5" t="s">
        <v>1313</v>
      </c>
      <c r="G251" s="78" t="str">
        <f>HYPERLINK("[#]Codes_for_AS_Names!A3893:F3893","&lt;link&gt;")</f>
        <v>&lt;link&gt;</v>
      </c>
      <c r="H251" s="38" t="s">
        <v>1309</v>
      </c>
      <c r="I251" s="48"/>
      <c r="S251" s="78"/>
    </row>
    <row r="252" spans="1:19" ht="13.5" customHeight="1" x14ac:dyDescent="0.2">
      <c r="A252" s="48" t="s">
        <v>1314</v>
      </c>
      <c r="B252" s="5" t="s">
        <v>1239</v>
      </c>
      <c r="C252" s="6" t="s">
        <v>1315</v>
      </c>
      <c r="D252" s="12" t="s">
        <v>1316</v>
      </c>
      <c r="E252" s="5" t="s">
        <v>1317</v>
      </c>
      <c r="F252" s="5" t="s">
        <v>1317</v>
      </c>
      <c r="G252" s="78" t="str">
        <f>HYPERLINK("[#]Codes_for_AS_Names!A4105:F4105","&lt;link&gt;")</f>
        <v>&lt;link&gt;</v>
      </c>
      <c r="H252" s="38" t="s">
        <v>11419</v>
      </c>
      <c r="I252" s="48"/>
      <c r="S252" s="78"/>
    </row>
    <row r="253" spans="1:19" ht="13.5" customHeight="1" x14ac:dyDescent="0.2">
      <c r="A253" s="49" t="s">
        <v>1318</v>
      </c>
      <c r="B253" s="14" t="s">
        <v>1319</v>
      </c>
      <c r="C253" s="72" t="s">
        <v>1320</v>
      </c>
      <c r="D253" s="13" t="s">
        <v>1321</v>
      </c>
      <c r="E253" s="14" t="s">
        <v>1322</v>
      </c>
      <c r="F253" s="14" t="s">
        <v>1323</v>
      </c>
      <c r="G253" s="79" t="str">
        <f>HYPERLINK("[#]Codes_for_AS_Names!A4115:F4115","&lt;link&gt;")</f>
        <v>&lt;link&gt;</v>
      </c>
      <c r="H253" s="39" t="s">
        <v>1319</v>
      </c>
      <c r="I253" s="48"/>
      <c r="S253" s="78"/>
    </row>
    <row r="254" spans="1:19" ht="13.5" customHeight="1" x14ac:dyDescent="0.2">
      <c r="A254" s="48" t="s">
        <v>1324</v>
      </c>
      <c r="B254" s="5" t="s">
        <v>1325</v>
      </c>
      <c r="C254" s="6" t="s">
        <v>1326</v>
      </c>
      <c r="D254" s="12" t="s">
        <v>1327</v>
      </c>
      <c r="E254" s="5" t="s">
        <v>1328</v>
      </c>
      <c r="F254" s="5" t="s">
        <v>1329</v>
      </c>
      <c r="G254" s="78" t="str">
        <f>HYPERLINK("[#]Codes_for_AS_Names!A4133:F4133","&lt;link&gt;")</f>
        <v>&lt;link&gt;</v>
      </c>
      <c r="H254" s="38" t="s">
        <v>11420</v>
      </c>
      <c r="I254" s="48"/>
      <c r="S254" s="78"/>
    </row>
    <row r="255" spans="1:19" ht="13.5" customHeight="1" x14ac:dyDescent="0.2">
      <c r="A255" s="48" t="s">
        <v>1330</v>
      </c>
      <c r="B255" s="5" t="s">
        <v>1331</v>
      </c>
      <c r="C255" s="6" t="s">
        <v>1332</v>
      </c>
      <c r="D255" s="12" t="s">
        <v>1333</v>
      </c>
      <c r="E255" s="5" t="s">
        <v>1334</v>
      </c>
      <c r="F255" s="5" t="s">
        <v>1335</v>
      </c>
      <c r="G255" s="66"/>
      <c r="H255" s="38" t="s">
        <v>1298</v>
      </c>
      <c r="I255" s="48"/>
    </row>
    <row r="256" spans="1:19" ht="13.5" customHeight="1" x14ac:dyDescent="0.2">
      <c r="A256" s="48" t="s">
        <v>1336</v>
      </c>
      <c r="B256" s="5" t="s">
        <v>1337</v>
      </c>
      <c r="C256" s="6" t="s">
        <v>1338</v>
      </c>
      <c r="D256" s="12" t="s">
        <v>1339</v>
      </c>
      <c r="E256" s="5" t="s">
        <v>1340</v>
      </c>
      <c r="F256" s="5" t="s">
        <v>1341</v>
      </c>
      <c r="G256" s="78" t="str">
        <f>HYPERLINK("[#]Codes_for_AS_Names!A4142:F4142","&lt;link&gt;")</f>
        <v>&lt;link&gt;</v>
      </c>
      <c r="H256" s="38" t="s">
        <v>11421</v>
      </c>
      <c r="I256" s="48"/>
      <c r="S256" s="78"/>
    </row>
    <row r="257" spans="1:19" ht="13.5" customHeight="1" x14ac:dyDescent="0.2">
      <c r="A257" s="48" t="s">
        <v>1342</v>
      </c>
      <c r="B257" s="5" t="s">
        <v>434</v>
      </c>
      <c r="C257" s="6" t="s">
        <v>1343</v>
      </c>
      <c r="D257" s="12" t="s">
        <v>1344</v>
      </c>
      <c r="E257" s="5" t="s">
        <v>1345</v>
      </c>
      <c r="F257" s="5" t="s">
        <v>1346</v>
      </c>
      <c r="G257" s="78" t="str">
        <f>HYPERLINK("[#]Codes_for_AS_Names!A4152:F4152","&lt;link&gt;")</f>
        <v>&lt;link&gt;</v>
      </c>
      <c r="H257" s="38" t="s">
        <v>11422</v>
      </c>
      <c r="I257" s="48"/>
      <c r="S257" s="78"/>
    </row>
    <row r="258" spans="1:19" ht="13.5" customHeight="1" x14ac:dyDescent="0.2">
      <c r="A258" s="49" t="s">
        <v>1347</v>
      </c>
      <c r="B258" s="14" t="s">
        <v>1348</v>
      </c>
      <c r="C258" s="72" t="s">
        <v>1349</v>
      </c>
      <c r="D258" s="13" t="s">
        <v>1350</v>
      </c>
      <c r="E258" s="14" t="s">
        <v>1351</v>
      </c>
      <c r="F258" s="14" t="s">
        <v>1351</v>
      </c>
      <c r="G258" s="34"/>
      <c r="H258" s="39" t="s">
        <v>1127</v>
      </c>
      <c r="I258" s="48"/>
    </row>
    <row r="259" spans="1:19" ht="13.5" customHeight="1" x14ac:dyDescent="0.2">
      <c r="A259" s="48" t="s">
        <v>1352</v>
      </c>
      <c r="B259" s="5" t="s">
        <v>1353</v>
      </c>
      <c r="C259" s="6" t="s">
        <v>1354</v>
      </c>
      <c r="D259" s="12" t="s">
        <v>1355</v>
      </c>
      <c r="E259" s="5" t="s">
        <v>1356</v>
      </c>
      <c r="F259" s="5" t="s">
        <v>1357</v>
      </c>
      <c r="G259" s="78" t="str">
        <f>HYPERLINK("[#]Codes_for_AS_Names!A4221:F4221","&lt;link&gt;")</f>
        <v>&lt;link&gt;</v>
      </c>
      <c r="H259" s="38" t="s">
        <v>11423</v>
      </c>
      <c r="I259" s="48"/>
      <c r="S259" s="78"/>
    </row>
    <row r="260" spans="1:19" ht="13.5" customHeight="1" x14ac:dyDescent="0.2">
      <c r="A260" s="48" t="s">
        <v>1358</v>
      </c>
      <c r="B260" s="5" t="s">
        <v>1359</v>
      </c>
      <c r="C260" s="6" t="s">
        <v>1360</v>
      </c>
      <c r="D260" s="12" t="s">
        <v>1361</v>
      </c>
      <c r="E260" s="5" t="s">
        <v>1362</v>
      </c>
      <c r="F260" s="5" t="s">
        <v>1363</v>
      </c>
      <c r="G260" s="78" t="str">
        <f>HYPERLINK("[#]Codes_for_AS_Names!A4255:F4255","&lt;link&gt;")</f>
        <v>&lt;link&gt;</v>
      </c>
      <c r="H260" s="38" t="s">
        <v>11424</v>
      </c>
      <c r="I260" s="48"/>
      <c r="S260" s="78"/>
    </row>
    <row r="261" spans="1:19" ht="13.5" customHeight="1" x14ac:dyDescent="0.2">
      <c r="A261" s="48" t="s">
        <v>1364</v>
      </c>
      <c r="B261" s="5" t="s">
        <v>1365</v>
      </c>
      <c r="C261" s="6" t="s">
        <v>1366</v>
      </c>
      <c r="D261" s="12" t="s">
        <v>1367</v>
      </c>
      <c r="E261" s="5" t="s">
        <v>1368</v>
      </c>
      <c r="F261" s="5" t="s">
        <v>1369</v>
      </c>
      <c r="G261" s="78" t="str">
        <f>HYPERLINK("[#]Codes_for_AS_Names!A4273:F4273","&lt;link&gt;")</f>
        <v>&lt;link&gt;</v>
      </c>
      <c r="H261" s="38" t="s">
        <v>11425</v>
      </c>
      <c r="I261" s="48"/>
      <c r="S261" s="78"/>
    </row>
    <row r="262" spans="1:19" ht="13.5" customHeight="1" x14ac:dyDescent="0.2">
      <c r="A262" s="48" t="s">
        <v>1370</v>
      </c>
      <c r="B262" s="5" t="s">
        <v>1371</v>
      </c>
      <c r="C262" s="6" t="s">
        <v>1372</v>
      </c>
      <c r="D262" s="12" t="s">
        <v>1373</v>
      </c>
      <c r="E262" s="5" t="s">
        <v>1374</v>
      </c>
      <c r="F262" s="5" t="s">
        <v>1374</v>
      </c>
      <c r="G262" s="66"/>
      <c r="H262" s="38" t="s">
        <v>429</v>
      </c>
      <c r="I262" s="48"/>
    </row>
    <row r="263" spans="1:19" ht="13.5" customHeight="1" x14ac:dyDescent="0.2">
      <c r="A263" s="49" t="s">
        <v>1375</v>
      </c>
      <c r="B263" s="14" t="s">
        <v>1285</v>
      </c>
      <c r="C263" s="72" t="s">
        <v>1376</v>
      </c>
      <c r="D263" s="13" t="s">
        <v>1377</v>
      </c>
      <c r="E263" s="14" t="s">
        <v>1378</v>
      </c>
      <c r="F263" s="14" t="s">
        <v>1379</v>
      </c>
      <c r="G263" s="79" t="str">
        <f>HYPERLINK("[#]Codes_for_AS_Names!A4283:F4283","&lt;link&gt;")</f>
        <v>&lt;link&gt;</v>
      </c>
      <c r="H263" s="39" t="s">
        <v>11426</v>
      </c>
      <c r="I263" s="48"/>
      <c r="S263" s="78"/>
    </row>
    <row r="264" spans="1:19" ht="13.5" customHeight="1" x14ac:dyDescent="0.2">
      <c r="A264" s="48" t="s">
        <v>1380</v>
      </c>
      <c r="B264" s="5" t="s">
        <v>292</v>
      </c>
      <c r="C264" s="6" t="s">
        <v>1381</v>
      </c>
      <c r="D264" s="12" t="s">
        <v>1382</v>
      </c>
      <c r="E264" s="5" t="s">
        <v>1383</v>
      </c>
      <c r="F264" s="5" t="s">
        <v>1384</v>
      </c>
      <c r="G264" s="78" t="str">
        <f>HYPERLINK("[#]Codes_for_AS_Names!A4304:F4304","&lt;link&gt;")</f>
        <v>&lt;link&gt;</v>
      </c>
      <c r="H264" s="38" t="s">
        <v>480</v>
      </c>
      <c r="I264" s="48"/>
      <c r="S264" s="78"/>
    </row>
    <row r="265" spans="1:19" ht="13.5" customHeight="1" x14ac:dyDescent="0.2">
      <c r="A265" s="48" t="s">
        <v>1385</v>
      </c>
      <c r="B265" s="5" t="s">
        <v>1386</v>
      </c>
      <c r="C265" s="6" t="s">
        <v>1387</v>
      </c>
      <c r="D265" s="12" t="s">
        <v>1388</v>
      </c>
      <c r="E265" s="5" t="s">
        <v>1389</v>
      </c>
      <c r="F265" s="5" t="s">
        <v>1390</v>
      </c>
      <c r="G265" s="78" t="str">
        <f>HYPERLINK("[#]Codes_for_AS_Names!A4330:F4330","&lt;link&gt;")</f>
        <v>&lt;link&gt;</v>
      </c>
      <c r="H265" s="38" t="s">
        <v>1386</v>
      </c>
      <c r="I265" s="48"/>
      <c r="S265" s="78"/>
    </row>
    <row r="266" spans="1:19" ht="13.5" customHeight="1" x14ac:dyDescent="0.2">
      <c r="A266" s="48" t="s">
        <v>1391</v>
      </c>
      <c r="B266" s="5" t="s">
        <v>1392</v>
      </c>
      <c r="C266" s="6" t="s">
        <v>1393</v>
      </c>
      <c r="D266" s="12" t="s">
        <v>1394</v>
      </c>
      <c r="E266" s="5" t="s">
        <v>1395</v>
      </c>
      <c r="F266" s="5" t="s">
        <v>1395</v>
      </c>
      <c r="G266" s="78" t="str">
        <f>HYPERLINK("[#]Codes_for_AS_Names!A4344:F4344","&lt;link&gt;")</f>
        <v>&lt;link&gt;</v>
      </c>
      <c r="H266" s="38" t="s">
        <v>1392</v>
      </c>
      <c r="I266" s="48"/>
      <c r="S266" s="78"/>
    </row>
    <row r="267" spans="1:19" ht="13.5" customHeight="1" x14ac:dyDescent="0.2">
      <c r="A267" s="48" t="s">
        <v>1396</v>
      </c>
      <c r="B267" s="5" t="s">
        <v>1397</v>
      </c>
      <c r="C267" s="6" t="s">
        <v>1398</v>
      </c>
      <c r="D267" s="12" t="s">
        <v>1399</v>
      </c>
      <c r="E267" s="5" t="s">
        <v>1400</v>
      </c>
      <c r="F267" s="5" t="s">
        <v>1401</v>
      </c>
      <c r="G267" s="78" t="str">
        <f>HYPERLINK("[#]Codes_for_AS_Names!A4366:F4366","&lt;link&gt;")</f>
        <v>&lt;link&gt;</v>
      </c>
      <c r="H267" s="38" t="s">
        <v>11427</v>
      </c>
      <c r="I267" s="48"/>
      <c r="S267" s="78"/>
    </row>
    <row r="268" spans="1:19" ht="13.5" customHeight="1" x14ac:dyDescent="0.2">
      <c r="A268" s="49" t="s">
        <v>1402</v>
      </c>
      <c r="B268" s="14" t="s">
        <v>1403</v>
      </c>
      <c r="C268" s="72" t="s">
        <v>1404</v>
      </c>
      <c r="D268" s="13" t="s">
        <v>1405</v>
      </c>
      <c r="E268" s="14" t="s">
        <v>1406</v>
      </c>
      <c r="F268" s="14" t="s">
        <v>1407</v>
      </c>
      <c r="G268" s="79" t="str">
        <f>HYPERLINK("[#]Codes_for_AS_Names!A4371:F4371","&lt;link&gt;")</f>
        <v>&lt;link&gt;</v>
      </c>
      <c r="H268" s="39" t="s">
        <v>1403</v>
      </c>
      <c r="I268" s="48"/>
      <c r="S268" s="78"/>
    </row>
    <row r="269" spans="1:19" ht="13.5" customHeight="1" x14ac:dyDescent="0.2">
      <c r="A269" s="48" t="s">
        <v>1408</v>
      </c>
      <c r="B269" s="5" t="s">
        <v>1409</v>
      </c>
      <c r="C269" s="6" t="s">
        <v>1410</v>
      </c>
      <c r="D269" s="12" t="s">
        <v>1411</v>
      </c>
      <c r="E269" s="5" t="s">
        <v>1412</v>
      </c>
      <c r="F269" s="5" t="s">
        <v>1413</v>
      </c>
      <c r="G269" s="78" t="str">
        <f>HYPERLINK("[#]Codes_for_AS_Names!A4402:F4402","&lt;link&gt;")</f>
        <v>&lt;link&gt;</v>
      </c>
      <c r="H269" s="38" t="s">
        <v>1409</v>
      </c>
      <c r="I269" s="48"/>
      <c r="S269" s="78"/>
    </row>
    <row r="270" spans="1:19" ht="13.5" customHeight="1" x14ac:dyDescent="0.2">
      <c r="A270" s="48" t="s">
        <v>1414</v>
      </c>
      <c r="B270" s="5" t="s">
        <v>1415</v>
      </c>
      <c r="C270" s="6" t="s">
        <v>1416</v>
      </c>
      <c r="D270" s="12" t="s">
        <v>1417</v>
      </c>
      <c r="E270" s="5" t="s">
        <v>1418</v>
      </c>
      <c r="F270" s="5" t="s">
        <v>1419</v>
      </c>
      <c r="G270" s="78" t="str">
        <f>HYPERLINK("[#]Codes_for_AS_Names!A4479:F4479","&lt;link&gt;")</f>
        <v>&lt;link&gt;</v>
      </c>
      <c r="H270" s="38" t="s">
        <v>1420</v>
      </c>
      <c r="I270" s="48"/>
      <c r="S270" s="78"/>
    </row>
    <row r="271" spans="1:19" ht="13.5" customHeight="1" x14ac:dyDescent="0.2">
      <c r="A271" s="48" t="s">
        <v>1421</v>
      </c>
      <c r="B271" s="5" t="s">
        <v>1422</v>
      </c>
      <c r="C271" s="6" t="s">
        <v>1423</v>
      </c>
      <c r="D271" s="12" t="s">
        <v>1424</v>
      </c>
      <c r="E271" s="5" t="s">
        <v>1425</v>
      </c>
      <c r="F271" s="5" t="s">
        <v>1426</v>
      </c>
      <c r="G271" s="78" t="str">
        <f>HYPERLINK("[#]Codes_for_AS_Names!A4492:F4492","&lt;link&gt;")</f>
        <v>&lt;link&gt;</v>
      </c>
      <c r="H271" s="38" t="s">
        <v>1427</v>
      </c>
      <c r="I271" s="48"/>
      <c r="S271" s="78"/>
    </row>
    <row r="272" spans="1:19" ht="13.5" customHeight="1" x14ac:dyDescent="0.2">
      <c r="A272" s="48" t="s">
        <v>1428</v>
      </c>
      <c r="B272" s="5" t="s">
        <v>1429</v>
      </c>
      <c r="C272" s="6" t="s">
        <v>1430</v>
      </c>
      <c r="D272" s="12" t="s">
        <v>1431</v>
      </c>
      <c r="E272" s="5" t="s">
        <v>1432</v>
      </c>
      <c r="F272" s="5" t="s">
        <v>1432</v>
      </c>
      <c r="G272" s="66"/>
      <c r="H272" s="38" t="s">
        <v>1415</v>
      </c>
      <c r="I272" s="48"/>
    </row>
    <row r="273" spans="1:19" ht="13.5" customHeight="1" x14ac:dyDescent="0.2">
      <c r="A273" s="49" t="s">
        <v>1433</v>
      </c>
      <c r="B273" s="14" t="s">
        <v>1427</v>
      </c>
      <c r="C273" s="72" t="s">
        <v>1434</v>
      </c>
      <c r="D273" s="13" t="s">
        <v>1435</v>
      </c>
      <c r="E273" s="14" t="s">
        <v>1436</v>
      </c>
      <c r="F273" s="14" t="s">
        <v>1437</v>
      </c>
      <c r="G273" s="79" t="str">
        <f>HYPERLINK("[#]Codes_for_AS_Names!A4497:F4497","&lt;link&gt;")</f>
        <v>&lt;link&gt;</v>
      </c>
      <c r="H273" s="39" t="s">
        <v>1438</v>
      </c>
      <c r="I273" s="48"/>
      <c r="S273" s="78"/>
    </row>
    <row r="274" spans="1:19" ht="13.5" customHeight="1" x14ac:dyDescent="0.2">
      <c r="A274" s="48" t="s">
        <v>1439</v>
      </c>
      <c r="B274" s="5" t="s">
        <v>1420</v>
      </c>
      <c r="C274" s="6" t="s">
        <v>1440</v>
      </c>
      <c r="D274" s="12" t="s">
        <v>1441</v>
      </c>
      <c r="E274" s="5" t="s">
        <v>1442</v>
      </c>
      <c r="F274" s="5" t="s">
        <v>1443</v>
      </c>
      <c r="G274" s="78" t="str">
        <f>HYPERLINK("[#]Codes_for_AS_Names!A4502:F4502","&lt;link&gt;")</f>
        <v>&lt;link&gt;</v>
      </c>
      <c r="H274" s="38" t="s">
        <v>273</v>
      </c>
      <c r="I274" s="48"/>
      <c r="S274" s="78"/>
    </row>
    <row r="275" spans="1:19" ht="13.5" customHeight="1" x14ac:dyDescent="0.2">
      <c r="A275" s="48" t="s">
        <v>1444</v>
      </c>
      <c r="B275" s="5" t="s">
        <v>1445</v>
      </c>
      <c r="C275" s="6" t="s">
        <v>1446</v>
      </c>
      <c r="D275" s="12" t="s">
        <v>1447</v>
      </c>
      <c r="E275" s="5" t="s">
        <v>1448</v>
      </c>
      <c r="F275" s="5" t="s">
        <v>1448</v>
      </c>
      <c r="G275" s="66"/>
      <c r="H275" s="51" t="s">
        <v>11354</v>
      </c>
      <c r="I275" s="48"/>
    </row>
    <row r="276" spans="1:19" ht="13.5" customHeight="1" x14ac:dyDescent="0.2">
      <c r="A276" s="48" t="s">
        <v>1449</v>
      </c>
      <c r="B276" s="5" t="s">
        <v>1438</v>
      </c>
      <c r="C276" s="6" t="s">
        <v>1450</v>
      </c>
      <c r="D276" s="12" t="s">
        <v>1451</v>
      </c>
      <c r="E276" s="5" t="s">
        <v>1452</v>
      </c>
      <c r="F276" s="5" t="s">
        <v>1453</v>
      </c>
      <c r="G276" s="78" t="str">
        <f>HYPERLINK("[#]Codes_for_AS_Names!A4517:F4517","&lt;link&gt;")</f>
        <v>&lt;link&gt;</v>
      </c>
      <c r="H276" s="38" t="s">
        <v>11428</v>
      </c>
      <c r="I276" s="48"/>
      <c r="S276" s="78"/>
    </row>
    <row r="277" spans="1:19" ht="13.5" customHeight="1" x14ac:dyDescent="0.2">
      <c r="A277" s="48" t="s">
        <v>1454</v>
      </c>
      <c r="B277" s="5" t="s">
        <v>1455</v>
      </c>
      <c r="C277" s="6" t="s">
        <v>1456</v>
      </c>
      <c r="D277" s="12" t="s">
        <v>1457</v>
      </c>
      <c r="E277" s="5" t="s">
        <v>1458</v>
      </c>
      <c r="F277" s="5" t="s">
        <v>1459</v>
      </c>
      <c r="G277" s="78" t="str">
        <f>HYPERLINK("[#]Codes_for_AS_Names!A4541:F4541","&lt;link&gt;")</f>
        <v>&lt;link&gt;</v>
      </c>
      <c r="H277" s="38" t="s">
        <v>11429</v>
      </c>
      <c r="I277" s="48"/>
      <c r="S277" s="78"/>
    </row>
    <row r="278" spans="1:19" ht="13.5" customHeight="1" x14ac:dyDescent="0.2">
      <c r="A278" s="49" t="s">
        <v>1460</v>
      </c>
      <c r="B278" s="14" t="s">
        <v>1461</v>
      </c>
      <c r="C278" s="72" t="s">
        <v>1462</v>
      </c>
      <c r="D278" s="13" t="s">
        <v>1463</v>
      </c>
      <c r="E278" s="14" t="s">
        <v>1464</v>
      </c>
      <c r="F278" s="14" t="s">
        <v>1464</v>
      </c>
      <c r="G278" s="79" t="str">
        <f>HYPERLINK("[#]Codes_for_AS_Names!A4622:F4622","&lt;link&gt;")</f>
        <v>&lt;link&gt;</v>
      </c>
      <c r="H278" s="39" t="s">
        <v>11430</v>
      </c>
      <c r="I278" s="48"/>
      <c r="S278" s="78"/>
    </row>
    <row r="279" spans="1:19" ht="13.5" customHeight="1" x14ac:dyDescent="0.2">
      <c r="A279" s="48" t="s">
        <v>1465</v>
      </c>
      <c r="B279" s="5" t="s">
        <v>1466</v>
      </c>
      <c r="C279" s="6" t="s">
        <v>1467</v>
      </c>
      <c r="D279" s="12" t="s">
        <v>1468</v>
      </c>
      <c r="E279" s="5" t="s">
        <v>1469</v>
      </c>
      <c r="F279" s="5" t="s">
        <v>1469</v>
      </c>
      <c r="G279" s="65"/>
      <c r="H279" s="38" t="s">
        <v>1429</v>
      </c>
      <c r="I279" s="48"/>
    </row>
    <row r="280" spans="1:19" ht="13.5" customHeight="1" x14ac:dyDescent="0.2">
      <c r="A280" s="48" t="s">
        <v>1470</v>
      </c>
      <c r="B280" s="5" t="s">
        <v>1471</v>
      </c>
      <c r="C280" s="6" t="s">
        <v>1472</v>
      </c>
      <c r="D280" s="12" t="s">
        <v>1473</v>
      </c>
      <c r="E280" s="5" t="s">
        <v>1474</v>
      </c>
      <c r="F280" s="5" t="s">
        <v>1474</v>
      </c>
      <c r="G280" s="78" t="str">
        <f>HYPERLINK("[#]Codes_for_AS_Names!A4628:F4628","&lt;link&gt;")</f>
        <v>&lt;link&gt;</v>
      </c>
      <c r="H280" s="38" t="s">
        <v>1471</v>
      </c>
      <c r="I280" s="48"/>
      <c r="S280" s="78"/>
    </row>
    <row r="281" spans="1:19" ht="13.5" customHeight="1" x14ac:dyDescent="0.2">
      <c r="A281" s="48" t="s">
        <v>1475</v>
      </c>
      <c r="B281" s="5" t="s">
        <v>1476</v>
      </c>
      <c r="C281" s="6" t="s">
        <v>1477</v>
      </c>
      <c r="D281" s="12" t="s">
        <v>1478</v>
      </c>
      <c r="E281" s="5" t="s">
        <v>1479</v>
      </c>
      <c r="F281" s="5" t="s">
        <v>1480</v>
      </c>
      <c r="G281" s="78" t="str">
        <f>HYPERLINK("[#]Codes_for_AS_Names!A4636:F4636","&lt;link&gt;")</f>
        <v>&lt;link&gt;</v>
      </c>
      <c r="H281" s="38" t="s">
        <v>1476</v>
      </c>
      <c r="I281" s="48"/>
      <c r="S281" s="78"/>
    </row>
    <row r="282" spans="1:19" ht="13.5" customHeight="1" x14ac:dyDescent="0.2">
      <c r="A282" s="48" t="s">
        <v>1481</v>
      </c>
      <c r="B282" s="5" t="s">
        <v>1482</v>
      </c>
      <c r="C282" s="6" t="s">
        <v>1483</v>
      </c>
      <c r="D282" s="12" t="s">
        <v>1484</v>
      </c>
      <c r="E282" s="5" t="s">
        <v>1485</v>
      </c>
      <c r="F282" s="5" t="s">
        <v>1485</v>
      </c>
      <c r="G282" s="78" t="str">
        <f>HYPERLINK("[#]Codes_for_AS_Names!A4786:F4786","&lt;link&gt;")</f>
        <v>&lt;link&gt;</v>
      </c>
      <c r="H282" s="38" t="s">
        <v>11431</v>
      </c>
      <c r="I282" s="48"/>
      <c r="S282" s="78"/>
    </row>
    <row r="283" spans="1:19" ht="13.5" customHeight="1" x14ac:dyDescent="0.2">
      <c r="A283" s="49" t="s">
        <v>1486</v>
      </c>
      <c r="B283" s="14" t="s">
        <v>1487</v>
      </c>
      <c r="C283" s="72" t="s">
        <v>1488</v>
      </c>
      <c r="D283" s="13" t="s">
        <v>1489</v>
      </c>
      <c r="E283" s="14" t="s">
        <v>1490</v>
      </c>
      <c r="F283" s="14" t="s">
        <v>1490</v>
      </c>
      <c r="G283" s="79" t="str">
        <f>HYPERLINK("[#]Codes_for_AS_Names!A4813:F4813","&lt;link&gt;")</f>
        <v>&lt;link&gt;</v>
      </c>
      <c r="H283" s="39" t="s">
        <v>1487</v>
      </c>
      <c r="I283" s="48"/>
      <c r="S283" s="78"/>
    </row>
    <row r="284" spans="1:19" ht="13.5" customHeight="1" x14ac:dyDescent="0.2">
      <c r="A284" s="48" t="s">
        <v>1491</v>
      </c>
      <c r="B284" s="5" t="s">
        <v>546</v>
      </c>
      <c r="C284" s="6" t="s">
        <v>1492</v>
      </c>
      <c r="D284" s="12" t="s">
        <v>1493</v>
      </c>
      <c r="E284" s="5" t="s">
        <v>1494</v>
      </c>
      <c r="F284" s="5" t="s">
        <v>1495</v>
      </c>
      <c r="G284" s="78" t="str">
        <f>HYPERLINK("[#]Codes_for_AS_Names!A4820:F4820","&lt;link&gt;")</f>
        <v>&lt;link&gt;</v>
      </c>
      <c r="H284" s="38" t="s">
        <v>11432</v>
      </c>
      <c r="I284" s="48"/>
      <c r="S284" s="78"/>
    </row>
    <row r="285" spans="1:19" ht="13.5" customHeight="1" x14ac:dyDescent="0.2">
      <c r="A285" s="48" t="s">
        <v>1496</v>
      </c>
      <c r="B285" s="5" t="s">
        <v>1497</v>
      </c>
      <c r="C285" s="6" t="s">
        <v>1498</v>
      </c>
      <c r="D285" s="12" t="s">
        <v>1499</v>
      </c>
      <c r="E285" s="5" t="s">
        <v>1500</v>
      </c>
      <c r="F285" s="5" t="s">
        <v>1501</v>
      </c>
      <c r="G285" s="78" t="str">
        <f>HYPERLINK("[#]Codes_for_AS_Names!A5041:F5041","&lt;link&gt;")</f>
        <v>&lt;link&gt;</v>
      </c>
      <c r="H285" s="38" t="s">
        <v>1497</v>
      </c>
      <c r="I285" s="48"/>
      <c r="S285" s="78"/>
    </row>
    <row r="286" spans="1:19" ht="13.5" customHeight="1" x14ac:dyDescent="0.2">
      <c r="A286" s="48" t="s">
        <v>1502</v>
      </c>
      <c r="B286" s="5" t="s">
        <v>1503</v>
      </c>
      <c r="C286" s="6" t="s">
        <v>1504</v>
      </c>
      <c r="D286" s="12" t="s">
        <v>1505</v>
      </c>
      <c r="E286" s="5" t="s">
        <v>1506</v>
      </c>
      <c r="F286" s="5" t="s">
        <v>1506</v>
      </c>
      <c r="G286" s="66"/>
      <c r="H286" s="51" t="s">
        <v>11354</v>
      </c>
      <c r="I286" s="48"/>
    </row>
    <row r="287" spans="1:19" ht="13.5" customHeight="1" x14ac:dyDescent="0.2">
      <c r="A287" s="48" t="s">
        <v>1507</v>
      </c>
      <c r="B287" s="5" t="s">
        <v>1508</v>
      </c>
      <c r="C287" s="6" t="s">
        <v>1509</v>
      </c>
      <c r="D287" s="12" t="s">
        <v>1510</v>
      </c>
      <c r="E287" s="5" t="s">
        <v>1511</v>
      </c>
      <c r="F287" s="5" t="s">
        <v>1512</v>
      </c>
      <c r="G287" s="78" t="str">
        <f>HYPERLINK("[#]Codes_for_AS_Names!A5092:F5092","&lt;link&gt;")</f>
        <v>&lt;link&gt;</v>
      </c>
      <c r="H287" s="38" t="s">
        <v>1508</v>
      </c>
      <c r="I287" s="48"/>
      <c r="S287" s="78"/>
    </row>
    <row r="288" spans="1:19" ht="13.5" customHeight="1" x14ac:dyDescent="0.2">
      <c r="A288" s="49" t="s">
        <v>1513</v>
      </c>
      <c r="B288" s="14" t="s">
        <v>1514</v>
      </c>
      <c r="C288" s="72" t="s">
        <v>1515</v>
      </c>
      <c r="D288" s="13" t="s">
        <v>1516</v>
      </c>
      <c r="E288" s="14" t="s">
        <v>1517</v>
      </c>
      <c r="F288" s="14" t="s">
        <v>1518</v>
      </c>
      <c r="G288" s="79" t="str">
        <f>HYPERLINK("[#]Codes_for_AS_Names!A5111:F5111","&lt;link&gt;")</f>
        <v>&lt;link&gt;</v>
      </c>
      <c r="H288" s="39" t="s">
        <v>1514</v>
      </c>
      <c r="I288" s="48"/>
      <c r="S288" s="78"/>
    </row>
    <row r="289" spans="1:19" ht="13.5" customHeight="1" x14ac:dyDescent="0.2">
      <c r="A289" s="48" t="s">
        <v>1519</v>
      </c>
      <c r="B289" s="5" t="s">
        <v>1520</v>
      </c>
      <c r="C289" s="6" t="s">
        <v>1521</v>
      </c>
      <c r="D289" s="12" t="s">
        <v>1522</v>
      </c>
      <c r="E289" s="5" t="s">
        <v>1523</v>
      </c>
      <c r="F289" s="5" t="s">
        <v>1524</v>
      </c>
      <c r="G289" s="78" t="str">
        <f>HYPERLINK("[#]Codes_for_AS_Names!A5125:F5125","&lt;link&gt;")</f>
        <v>&lt;link&gt;</v>
      </c>
      <c r="H289" s="38" t="s">
        <v>11433</v>
      </c>
      <c r="I289" s="48"/>
      <c r="S289" s="78"/>
    </row>
    <row r="290" spans="1:19" ht="13.5" customHeight="1" x14ac:dyDescent="0.2">
      <c r="A290" s="48" t="s">
        <v>1525</v>
      </c>
      <c r="B290" s="5" t="s">
        <v>1526</v>
      </c>
      <c r="C290" s="6" t="s">
        <v>1527</v>
      </c>
      <c r="D290" s="12" t="s">
        <v>1528</v>
      </c>
      <c r="E290" s="5" t="s">
        <v>1529</v>
      </c>
      <c r="F290" s="5" t="s">
        <v>15787</v>
      </c>
      <c r="G290" s="66"/>
      <c r="H290" s="38" t="s">
        <v>11434</v>
      </c>
      <c r="I290" s="48"/>
    </row>
    <row r="291" spans="1:19" ht="13.5" customHeight="1" x14ac:dyDescent="0.2">
      <c r="A291" s="48" t="s">
        <v>1530</v>
      </c>
      <c r="B291" s="5" t="s">
        <v>1531</v>
      </c>
      <c r="C291" s="6" t="s">
        <v>1532</v>
      </c>
      <c r="D291" s="12" t="s">
        <v>1533</v>
      </c>
      <c r="E291" s="5" t="s">
        <v>1534</v>
      </c>
      <c r="F291" s="5" t="s">
        <v>1535</v>
      </c>
      <c r="G291" s="78" t="str">
        <f>HYPERLINK("[#]Codes_for_AS_Names!A5131:F5131","&lt;link&gt;")</f>
        <v>&lt;link&gt;</v>
      </c>
      <c r="H291" s="38" t="s">
        <v>1531</v>
      </c>
      <c r="I291" s="48"/>
      <c r="S291" s="78"/>
    </row>
    <row r="292" spans="1:19" ht="13.5" customHeight="1" x14ac:dyDescent="0.2">
      <c r="A292" s="48" t="s">
        <v>1536</v>
      </c>
      <c r="B292" s="5" t="s">
        <v>1537</v>
      </c>
      <c r="C292" s="6" t="s">
        <v>1538</v>
      </c>
      <c r="D292" s="12" t="s">
        <v>1539</v>
      </c>
      <c r="E292" s="5" t="s">
        <v>1540</v>
      </c>
      <c r="F292" s="5" t="s">
        <v>1541</v>
      </c>
      <c r="G292" s="78" t="str">
        <f>HYPERLINK("[#]Codes_for_AS_Names!A5156:F5156","&lt;link&gt;")</f>
        <v>&lt;link&gt;</v>
      </c>
      <c r="H292" s="38" t="s">
        <v>11435</v>
      </c>
      <c r="I292" s="48"/>
      <c r="S292" s="78"/>
    </row>
    <row r="293" spans="1:19" ht="13.5" customHeight="1" x14ac:dyDescent="0.2">
      <c r="A293" s="49" t="s">
        <v>1542</v>
      </c>
      <c r="B293" s="14" t="s">
        <v>1543</v>
      </c>
      <c r="C293" s="72" t="s">
        <v>1544</v>
      </c>
      <c r="D293" s="13" t="s">
        <v>1545</v>
      </c>
      <c r="E293" s="14" t="s">
        <v>1546</v>
      </c>
      <c r="F293" s="14" t="s">
        <v>1547</v>
      </c>
      <c r="G293" s="34"/>
      <c r="H293" s="39" t="s">
        <v>1548</v>
      </c>
      <c r="I293" s="48"/>
    </row>
    <row r="294" spans="1:19" ht="13.5" customHeight="1" x14ac:dyDescent="0.2">
      <c r="A294" s="48" t="s">
        <v>1549</v>
      </c>
      <c r="B294" s="5" t="s">
        <v>1548</v>
      </c>
      <c r="C294" s="6" t="s">
        <v>1550</v>
      </c>
      <c r="D294" s="12" t="s">
        <v>1551</v>
      </c>
      <c r="E294" s="5" t="s">
        <v>1552</v>
      </c>
      <c r="F294" s="5" t="s">
        <v>1553</v>
      </c>
      <c r="G294" s="65"/>
      <c r="H294" s="38" t="s">
        <v>11436</v>
      </c>
      <c r="I294" s="48"/>
    </row>
    <row r="295" spans="1:19" ht="13.5" customHeight="1" x14ac:dyDescent="0.2">
      <c r="A295" s="48" t="s">
        <v>1554</v>
      </c>
      <c r="B295" s="5" t="s">
        <v>1555</v>
      </c>
      <c r="C295" s="6" t="s">
        <v>1556</v>
      </c>
      <c r="D295" s="12" t="s">
        <v>1557</v>
      </c>
      <c r="E295" s="5" t="s">
        <v>1558</v>
      </c>
      <c r="F295" s="5" t="s">
        <v>1558</v>
      </c>
      <c r="G295" s="66"/>
      <c r="H295" s="38" t="s">
        <v>11437</v>
      </c>
      <c r="I295" s="48"/>
    </row>
    <row r="296" spans="1:19" ht="13.5" customHeight="1" x14ac:dyDescent="0.2">
      <c r="A296" s="48" t="s">
        <v>1559</v>
      </c>
      <c r="B296" s="5" t="s">
        <v>1560</v>
      </c>
      <c r="C296" s="6" t="s">
        <v>1561</v>
      </c>
      <c r="D296" s="12" t="s">
        <v>1562</v>
      </c>
      <c r="E296" s="5" t="s">
        <v>1563</v>
      </c>
      <c r="F296" s="5" t="s">
        <v>16673</v>
      </c>
      <c r="G296" s="78" t="str">
        <f>HYPERLINK("[#]Codes_for_AS_Names!A5219:F5219","&lt;link&gt;")</f>
        <v>&lt;link&gt;</v>
      </c>
      <c r="H296" s="38" t="s">
        <v>1560</v>
      </c>
      <c r="I296" s="48"/>
      <c r="S296" s="78"/>
    </row>
    <row r="297" spans="1:19" ht="13.5" customHeight="1" x14ac:dyDescent="0.2">
      <c r="A297" s="48" t="s">
        <v>1564</v>
      </c>
      <c r="B297" s="5" t="s">
        <v>1565</v>
      </c>
      <c r="C297" s="6" t="s">
        <v>1566</v>
      </c>
      <c r="D297" s="12" t="s">
        <v>1567</v>
      </c>
      <c r="E297" s="5" t="s">
        <v>1568</v>
      </c>
      <c r="F297" s="5" t="s">
        <v>1568</v>
      </c>
      <c r="G297" s="66"/>
      <c r="H297" s="38" t="s">
        <v>11438</v>
      </c>
      <c r="I297" s="48"/>
    </row>
    <row r="298" spans="1:19" ht="13.5" customHeight="1" x14ac:dyDescent="0.2">
      <c r="A298" s="49" t="s">
        <v>1569</v>
      </c>
      <c r="B298" s="14" t="s">
        <v>1570</v>
      </c>
      <c r="C298" s="72" t="s">
        <v>1571</v>
      </c>
      <c r="D298" s="13" t="s">
        <v>1572</v>
      </c>
      <c r="E298" s="14" t="s">
        <v>1573</v>
      </c>
      <c r="F298" s="14" t="s">
        <v>1574</v>
      </c>
      <c r="G298" s="79" t="str">
        <f>HYPERLINK("[#]Codes_for_AS_Names!A5222:F5222","&lt;link&gt;")</f>
        <v>&lt;link&gt;</v>
      </c>
      <c r="H298" s="39" t="s">
        <v>11439</v>
      </c>
      <c r="I298" s="48"/>
      <c r="S298" s="78"/>
    </row>
    <row r="299" spans="1:19" ht="13.5" customHeight="1" x14ac:dyDescent="0.2">
      <c r="A299" s="48" t="s">
        <v>1575</v>
      </c>
      <c r="B299" s="5" t="s">
        <v>1576</v>
      </c>
      <c r="C299" s="6" t="s">
        <v>1577</v>
      </c>
      <c r="D299" s="12" t="s">
        <v>1578</v>
      </c>
      <c r="E299" s="5" t="s">
        <v>1579</v>
      </c>
      <c r="F299" s="5" t="s">
        <v>1580</v>
      </c>
      <c r="G299" s="78" t="str">
        <f>HYPERLINK("[#]Codes_for_AS_Names!A5244:F5244","&lt;link&gt;")</f>
        <v>&lt;link&gt;</v>
      </c>
      <c r="H299" s="38" t="s">
        <v>1325</v>
      </c>
      <c r="I299" s="48"/>
      <c r="S299" s="78"/>
    </row>
    <row r="300" spans="1:19" ht="13.5" customHeight="1" thickBot="1" x14ac:dyDescent="0.25">
      <c r="A300" s="50" t="s">
        <v>1581</v>
      </c>
      <c r="B300" s="22" t="s">
        <v>1582</v>
      </c>
      <c r="C300" s="71" t="s">
        <v>1583</v>
      </c>
      <c r="D300" s="23" t="s">
        <v>1584</v>
      </c>
      <c r="E300" s="22" t="s">
        <v>1585</v>
      </c>
      <c r="F300" s="22" t="s">
        <v>1586</v>
      </c>
      <c r="G300" s="80" t="str">
        <f>HYPERLINK("[#]Codes_for_AS_Names!A5254:F5254","&lt;link&gt;")</f>
        <v>&lt;link&gt;</v>
      </c>
      <c r="H300" s="40" t="s">
        <v>11440</v>
      </c>
      <c r="I300" s="48"/>
      <c r="S300" s="78"/>
    </row>
    <row r="302" spans="1:19" ht="13.5" customHeight="1" x14ac:dyDescent="0.2">
      <c r="H302" s="67"/>
    </row>
    <row r="303" spans="1:19" ht="13.5" customHeight="1" x14ac:dyDescent="0.2">
      <c r="H303" s="67"/>
    </row>
  </sheetData>
  <mergeCells count="1">
    <mergeCell ref="A1:G2"/>
  </mergeCells>
  <printOptions horizontalCentered="1"/>
  <pageMargins left="0.7" right="0.7" top="0.75" bottom="0.5" header="0.24" footer="0.24"/>
  <pageSetup scale="68" fitToHeight="0" orientation="landscape" r:id="rId1"/>
  <headerFooter>
    <oddHeader>&amp;C&amp;"Courier"&amp;12UNCLASSIFIED</oddHeader>
    <oddFooter>&amp;C&amp;"Courier"&amp;12UNCLASSIFIED</oddFooter>
  </headerFooter>
  <ignoredErrors>
    <ignoredError sqref="C42:C51 C247:C300 C9:C40 C53:C62 C65 C67:C68 C70:C82 C85:C112 C114:C128 C130 C132:C152 C154:C157 C159:C187 C189:C218 C220:C240 C242:C24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63"/>
  <sheetViews>
    <sheetView zoomScale="85" zoomScaleNormal="85" workbookViewId="0">
      <pane ySplit="3" topLeftCell="A4" activePane="bottomLeft" state="frozen"/>
      <selection pane="bottomLeft" sqref="A1:E2"/>
    </sheetView>
  </sheetViews>
  <sheetFormatPr defaultRowHeight="12.75" x14ac:dyDescent="0.2"/>
  <cols>
    <col min="1" max="1" width="59.6640625" style="5" customWidth="1"/>
    <col min="2" max="2" width="13.83203125" style="5" customWidth="1"/>
    <col min="3" max="3" width="64.33203125" style="5" customWidth="1"/>
    <col min="4" max="4" width="31" style="5" customWidth="1"/>
    <col min="5" max="5" width="18.6640625" style="5" customWidth="1"/>
    <col min="6" max="6" width="9.33203125" style="36" customWidth="1"/>
    <col min="7" max="16384" width="9.33203125" style="8"/>
  </cols>
  <sheetData>
    <row r="1" spans="1:6" s="5" customFormat="1" ht="15" customHeight="1" x14ac:dyDescent="0.2">
      <c r="A1" s="82" t="s">
        <v>16697</v>
      </c>
      <c r="B1" s="83"/>
      <c r="C1" s="83"/>
      <c r="D1" s="83"/>
      <c r="E1" s="84"/>
      <c r="F1" s="41"/>
    </row>
    <row r="2" spans="1:6" s="5" customFormat="1" ht="15" customHeight="1" x14ac:dyDescent="0.2">
      <c r="A2" s="85"/>
      <c r="B2" s="86"/>
      <c r="C2" s="86"/>
      <c r="D2" s="86"/>
      <c r="E2" s="87"/>
      <c r="F2" s="42"/>
    </row>
    <row r="3" spans="1:6" s="7" customFormat="1" ht="27" customHeight="1" thickBot="1" x14ac:dyDescent="0.35">
      <c r="A3" s="9" t="s">
        <v>9</v>
      </c>
      <c r="B3" s="4" t="s">
        <v>6</v>
      </c>
      <c r="C3" s="2" t="s">
        <v>11</v>
      </c>
      <c r="D3" s="2" t="s">
        <v>8</v>
      </c>
      <c r="E3" s="2" t="s">
        <v>7</v>
      </c>
      <c r="F3" s="32" t="s">
        <v>11345</v>
      </c>
    </row>
    <row r="4" spans="1:6" x14ac:dyDescent="0.2">
      <c r="A4" s="88" t="str">
        <f>HYPERLINK("[#]Codes_for_GE_Names!A6:H6","AFGHANISTAN")</f>
        <v>AFGHANISTAN</v>
      </c>
      <c r="B4" s="20" t="s">
        <v>1587</v>
      </c>
      <c r="C4" s="20" t="s">
        <v>1588</v>
      </c>
      <c r="D4" s="20" t="s">
        <v>1589</v>
      </c>
      <c r="E4" s="21" t="b">
        <v>1</v>
      </c>
      <c r="F4" s="37" t="s">
        <v>11441</v>
      </c>
    </row>
    <row r="5" spans="1:6" x14ac:dyDescent="0.2">
      <c r="A5" s="89"/>
      <c r="B5" s="5" t="s">
        <v>1590</v>
      </c>
      <c r="C5" s="5" t="s">
        <v>1591</v>
      </c>
      <c r="D5" s="5" t="s">
        <v>1589</v>
      </c>
      <c r="E5" s="16" t="b">
        <v>1</v>
      </c>
      <c r="F5" s="38" t="s">
        <v>11442</v>
      </c>
    </row>
    <row r="6" spans="1:6" x14ac:dyDescent="0.2">
      <c r="A6" s="89"/>
      <c r="B6" s="5" t="s">
        <v>1592</v>
      </c>
      <c r="C6" s="5" t="s">
        <v>1593</v>
      </c>
      <c r="D6" s="5" t="s">
        <v>1589</v>
      </c>
      <c r="E6" s="16" t="b">
        <v>1</v>
      </c>
      <c r="F6" s="38" t="s">
        <v>11443</v>
      </c>
    </row>
    <row r="7" spans="1:6" x14ac:dyDescent="0.2">
      <c r="A7" s="89"/>
      <c r="B7" s="5" t="s">
        <v>1594</v>
      </c>
      <c r="C7" s="5" t="s">
        <v>1595</v>
      </c>
      <c r="D7" s="5" t="s">
        <v>1589</v>
      </c>
      <c r="E7" s="16" t="b">
        <v>1</v>
      </c>
      <c r="F7" s="38" t="s">
        <v>11444</v>
      </c>
    </row>
    <row r="8" spans="1:6" x14ac:dyDescent="0.2">
      <c r="A8" s="89"/>
      <c r="B8" s="5" t="s">
        <v>1596</v>
      </c>
      <c r="C8" s="5" t="s">
        <v>1597</v>
      </c>
      <c r="D8" s="5" t="s">
        <v>1589</v>
      </c>
      <c r="E8" s="16" t="b">
        <v>1</v>
      </c>
      <c r="F8" s="38" t="s">
        <v>11445</v>
      </c>
    </row>
    <row r="9" spans="1:6" x14ac:dyDescent="0.2">
      <c r="A9" s="89"/>
      <c r="B9" s="5" t="s">
        <v>1598</v>
      </c>
      <c r="C9" s="5" t="s">
        <v>1599</v>
      </c>
      <c r="D9" s="5" t="s">
        <v>1589</v>
      </c>
      <c r="E9" s="16" t="b">
        <v>1</v>
      </c>
      <c r="F9" s="38" t="s">
        <v>11446</v>
      </c>
    </row>
    <row r="10" spans="1:6" x14ac:dyDescent="0.2">
      <c r="A10" s="89"/>
      <c r="B10" s="5" t="s">
        <v>1600</v>
      </c>
      <c r="C10" s="5" t="s">
        <v>1601</v>
      </c>
      <c r="D10" s="5" t="s">
        <v>1589</v>
      </c>
      <c r="E10" s="16" t="b">
        <v>1</v>
      </c>
      <c r="F10" s="38" t="s">
        <v>11447</v>
      </c>
    </row>
    <row r="11" spans="1:6" x14ac:dyDescent="0.2">
      <c r="A11" s="89"/>
      <c r="B11" s="5" t="s">
        <v>1602</v>
      </c>
      <c r="C11" s="5" t="s">
        <v>1603</v>
      </c>
      <c r="D11" s="5" t="s">
        <v>1589</v>
      </c>
      <c r="E11" s="16" t="b">
        <v>1</v>
      </c>
      <c r="F11" s="38" t="s">
        <v>11448</v>
      </c>
    </row>
    <row r="12" spans="1:6" x14ac:dyDescent="0.2">
      <c r="A12" s="89"/>
      <c r="B12" s="5" t="s">
        <v>1604</v>
      </c>
      <c r="C12" s="5" t="s">
        <v>1605</v>
      </c>
      <c r="D12" s="5" t="s">
        <v>1589</v>
      </c>
      <c r="E12" s="16" t="b">
        <v>1</v>
      </c>
      <c r="F12" s="38" t="s">
        <v>11449</v>
      </c>
    </row>
    <row r="13" spans="1:6" x14ac:dyDescent="0.2">
      <c r="A13" s="89"/>
      <c r="B13" s="5" t="s">
        <v>1606</v>
      </c>
      <c r="C13" s="5" t="s">
        <v>1607</v>
      </c>
      <c r="D13" s="5" t="s">
        <v>1589</v>
      </c>
      <c r="E13" s="16" t="b">
        <v>1</v>
      </c>
      <c r="F13" s="38" t="s">
        <v>11450</v>
      </c>
    </row>
    <row r="14" spans="1:6" x14ac:dyDescent="0.2">
      <c r="A14" s="89"/>
      <c r="B14" s="5" t="s">
        <v>1608</v>
      </c>
      <c r="C14" s="5" t="s">
        <v>1609</v>
      </c>
      <c r="D14" s="5" t="s">
        <v>1589</v>
      </c>
      <c r="E14" s="16" t="b">
        <v>1</v>
      </c>
      <c r="F14" s="38" t="s">
        <v>11451</v>
      </c>
    </row>
    <row r="15" spans="1:6" x14ac:dyDescent="0.2">
      <c r="A15" s="89"/>
      <c r="B15" s="5" t="s">
        <v>1610</v>
      </c>
      <c r="C15" s="5" t="s">
        <v>1611</v>
      </c>
      <c r="D15" s="5" t="s">
        <v>1589</v>
      </c>
      <c r="E15" s="16" t="b">
        <v>1</v>
      </c>
      <c r="F15" s="38" t="s">
        <v>11452</v>
      </c>
    </row>
    <row r="16" spans="1:6" x14ac:dyDescent="0.2">
      <c r="A16" s="89"/>
      <c r="B16" s="5" t="s">
        <v>1612</v>
      </c>
      <c r="C16" s="5" t="s">
        <v>1613</v>
      </c>
      <c r="D16" s="5" t="s">
        <v>1589</v>
      </c>
      <c r="E16" s="16" t="b">
        <v>1</v>
      </c>
      <c r="F16" s="38" t="s">
        <v>11453</v>
      </c>
    </row>
    <row r="17" spans="1:6" x14ac:dyDescent="0.2">
      <c r="A17" s="89"/>
      <c r="B17" s="5" t="s">
        <v>1614</v>
      </c>
      <c r="C17" s="5" t="s">
        <v>1615</v>
      </c>
      <c r="D17" s="5" t="s">
        <v>1589</v>
      </c>
      <c r="E17" s="16" t="b">
        <v>1</v>
      </c>
      <c r="F17" s="38" t="s">
        <v>11454</v>
      </c>
    </row>
    <row r="18" spans="1:6" x14ac:dyDescent="0.2">
      <c r="A18" s="89"/>
      <c r="B18" s="5" t="s">
        <v>1616</v>
      </c>
      <c r="C18" s="5" t="s">
        <v>1617</v>
      </c>
      <c r="D18" s="5" t="s">
        <v>1589</v>
      </c>
      <c r="E18" s="16" t="b">
        <v>1</v>
      </c>
      <c r="F18" s="38" t="s">
        <v>11455</v>
      </c>
    </row>
    <row r="19" spans="1:6" x14ac:dyDescent="0.2">
      <c r="A19" s="89"/>
      <c r="B19" s="5" t="s">
        <v>1618</v>
      </c>
      <c r="C19" s="5" t="s">
        <v>1619</v>
      </c>
      <c r="D19" s="5" t="s">
        <v>1589</v>
      </c>
      <c r="E19" s="16" t="b">
        <v>1</v>
      </c>
      <c r="F19" s="38" t="s">
        <v>11456</v>
      </c>
    </row>
    <row r="20" spans="1:6" x14ac:dyDescent="0.2">
      <c r="A20" s="89"/>
      <c r="B20" s="5" t="s">
        <v>1620</v>
      </c>
      <c r="C20" s="5" t="s">
        <v>1621</v>
      </c>
      <c r="D20" s="5" t="s">
        <v>1589</v>
      </c>
      <c r="E20" s="16" t="b">
        <v>1</v>
      </c>
      <c r="F20" s="38" t="s">
        <v>11457</v>
      </c>
    </row>
    <row r="21" spans="1:6" x14ac:dyDescent="0.2">
      <c r="A21" s="89"/>
      <c r="B21" s="5" t="s">
        <v>1622</v>
      </c>
      <c r="C21" s="5" t="s">
        <v>1623</v>
      </c>
      <c r="D21" s="5" t="s">
        <v>1589</v>
      </c>
      <c r="E21" s="16" t="b">
        <v>1</v>
      </c>
      <c r="F21" s="38" t="s">
        <v>11458</v>
      </c>
    </row>
    <row r="22" spans="1:6" x14ac:dyDescent="0.2">
      <c r="A22" s="89"/>
      <c r="B22" s="5" t="s">
        <v>1624</v>
      </c>
      <c r="C22" s="5" t="s">
        <v>1625</v>
      </c>
      <c r="D22" s="5" t="s">
        <v>1589</v>
      </c>
      <c r="E22" s="16" t="b">
        <v>1</v>
      </c>
      <c r="F22" s="38" t="s">
        <v>11459</v>
      </c>
    </row>
    <row r="23" spans="1:6" x14ac:dyDescent="0.2">
      <c r="A23" s="89"/>
      <c r="B23" s="5" t="s">
        <v>1626</v>
      </c>
      <c r="C23" s="5" t="s">
        <v>1627</v>
      </c>
      <c r="D23" s="5" t="s">
        <v>1589</v>
      </c>
      <c r="E23" s="16" t="b">
        <v>1</v>
      </c>
      <c r="F23" s="38" t="s">
        <v>11460</v>
      </c>
    </row>
    <row r="24" spans="1:6" x14ac:dyDescent="0.2">
      <c r="A24" s="89"/>
      <c r="B24" s="5" t="s">
        <v>1628</v>
      </c>
      <c r="C24" s="5" t="s">
        <v>1629</v>
      </c>
      <c r="D24" s="5" t="s">
        <v>1589</v>
      </c>
      <c r="E24" s="16" t="b">
        <v>1</v>
      </c>
      <c r="F24" s="38" t="s">
        <v>11461</v>
      </c>
    </row>
    <row r="25" spans="1:6" x14ac:dyDescent="0.2">
      <c r="A25" s="89"/>
      <c r="B25" s="5" t="s">
        <v>1630</v>
      </c>
      <c r="C25" s="5" t="s">
        <v>1631</v>
      </c>
      <c r="D25" s="5" t="s">
        <v>1589</v>
      </c>
      <c r="E25" s="16" t="b">
        <v>1</v>
      </c>
      <c r="F25" s="38" t="s">
        <v>11462</v>
      </c>
    </row>
    <row r="26" spans="1:6" x14ac:dyDescent="0.2">
      <c r="A26" s="89"/>
      <c r="B26" s="5" t="s">
        <v>1632</v>
      </c>
      <c r="C26" s="5" t="s">
        <v>1633</v>
      </c>
      <c r="D26" s="5" t="s">
        <v>1589</v>
      </c>
      <c r="E26" s="16" t="b">
        <v>1</v>
      </c>
      <c r="F26" s="38" t="s">
        <v>11463</v>
      </c>
    </row>
    <row r="27" spans="1:6" x14ac:dyDescent="0.2">
      <c r="A27" s="89"/>
      <c r="B27" s="5" t="s">
        <v>1634</v>
      </c>
      <c r="C27" s="5" t="s">
        <v>1635</v>
      </c>
      <c r="D27" s="5" t="s">
        <v>1589</v>
      </c>
      <c r="E27" s="16" t="b">
        <v>1</v>
      </c>
      <c r="F27" s="38" t="s">
        <v>11464</v>
      </c>
    </row>
    <row r="28" spans="1:6" x14ac:dyDescent="0.2">
      <c r="A28" s="89"/>
      <c r="B28" s="5" t="s">
        <v>1636</v>
      </c>
      <c r="C28" s="5" t="s">
        <v>1637</v>
      </c>
      <c r="D28" s="5" t="s">
        <v>1589</v>
      </c>
      <c r="E28" s="16" t="b">
        <v>1</v>
      </c>
      <c r="F28" s="38" t="s">
        <v>11465</v>
      </c>
    </row>
    <row r="29" spans="1:6" x14ac:dyDescent="0.2">
      <c r="A29" s="89"/>
      <c r="B29" s="5" t="s">
        <v>1638</v>
      </c>
      <c r="C29" s="5" t="s">
        <v>1639</v>
      </c>
      <c r="D29" s="5" t="s">
        <v>1589</v>
      </c>
      <c r="E29" s="16" t="b">
        <v>1</v>
      </c>
      <c r="F29" s="38" t="s">
        <v>11466</v>
      </c>
    </row>
    <row r="30" spans="1:6" x14ac:dyDescent="0.2">
      <c r="A30" s="89"/>
      <c r="B30" s="5" t="s">
        <v>1640</v>
      </c>
      <c r="C30" s="5" t="s">
        <v>1641</v>
      </c>
      <c r="D30" s="5" t="s">
        <v>1589</v>
      </c>
      <c r="E30" s="16" t="b">
        <v>1</v>
      </c>
      <c r="F30" s="38" t="s">
        <v>11467</v>
      </c>
    </row>
    <row r="31" spans="1:6" x14ac:dyDescent="0.2">
      <c r="A31" s="89"/>
      <c r="B31" s="5" t="s">
        <v>1642</v>
      </c>
      <c r="C31" s="5" t="s">
        <v>1643</v>
      </c>
      <c r="D31" s="5" t="s">
        <v>1589</v>
      </c>
      <c r="E31" s="16" t="b">
        <v>1</v>
      </c>
      <c r="F31" s="38" t="s">
        <v>11468</v>
      </c>
    </row>
    <row r="32" spans="1:6" x14ac:dyDescent="0.2">
      <c r="A32" s="89"/>
      <c r="B32" s="5" t="s">
        <v>1644</v>
      </c>
      <c r="C32" s="5" t="s">
        <v>1645</v>
      </c>
      <c r="D32" s="5" t="s">
        <v>1589</v>
      </c>
      <c r="E32" s="16" t="b">
        <v>1</v>
      </c>
      <c r="F32" s="38" t="s">
        <v>11469</v>
      </c>
    </row>
    <row r="33" spans="1:6" x14ac:dyDescent="0.2">
      <c r="A33" s="89"/>
      <c r="B33" s="5" t="s">
        <v>1646</v>
      </c>
      <c r="C33" s="5" t="s">
        <v>1647</v>
      </c>
      <c r="D33" s="5" t="s">
        <v>1589</v>
      </c>
      <c r="E33" s="16" t="b">
        <v>1</v>
      </c>
      <c r="F33" s="38" t="s">
        <v>11470</v>
      </c>
    </row>
    <row r="34" spans="1:6" x14ac:dyDescent="0.2">
      <c r="A34" s="89"/>
      <c r="B34" s="5" t="s">
        <v>1648</v>
      </c>
      <c r="C34" s="5" t="s">
        <v>1649</v>
      </c>
      <c r="D34" s="5" t="s">
        <v>1589</v>
      </c>
      <c r="E34" s="16" t="b">
        <v>1</v>
      </c>
      <c r="F34" s="38" t="s">
        <v>11471</v>
      </c>
    </row>
    <row r="35" spans="1:6" x14ac:dyDescent="0.2">
      <c r="A35" s="89"/>
      <c r="B35" s="5" t="s">
        <v>1650</v>
      </c>
      <c r="C35" s="5" t="s">
        <v>1651</v>
      </c>
      <c r="D35" s="5" t="s">
        <v>1589</v>
      </c>
      <c r="E35" s="16" t="b">
        <v>1</v>
      </c>
      <c r="F35" s="38" t="s">
        <v>11472</v>
      </c>
    </row>
    <row r="36" spans="1:6" x14ac:dyDescent="0.2">
      <c r="A36" s="89"/>
      <c r="B36" s="5" t="s">
        <v>1652</v>
      </c>
      <c r="C36" s="5" t="s">
        <v>1653</v>
      </c>
      <c r="D36" s="5" t="s">
        <v>1589</v>
      </c>
      <c r="E36" s="16" t="b">
        <v>1</v>
      </c>
      <c r="F36" s="38" t="s">
        <v>11473</v>
      </c>
    </row>
    <row r="37" spans="1:6" x14ac:dyDescent="0.2">
      <c r="A37" s="90"/>
      <c r="B37" s="14" t="s">
        <v>1654</v>
      </c>
      <c r="C37" s="14" t="s">
        <v>1655</v>
      </c>
      <c r="D37" s="14" t="s">
        <v>1589</v>
      </c>
      <c r="E37" s="17" t="b">
        <v>1</v>
      </c>
      <c r="F37" s="39" t="s">
        <v>11474</v>
      </c>
    </row>
    <row r="38" spans="1:6" x14ac:dyDescent="0.2">
      <c r="A38" s="91" t="str">
        <f>HYPERLINK("[#]Codes_for_GE_Names!A9:H9","ALBANIA")</f>
        <v>ALBANIA</v>
      </c>
      <c r="B38" s="11" t="s">
        <v>1656</v>
      </c>
      <c r="C38" s="11" t="s">
        <v>1657</v>
      </c>
      <c r="D38" s="11" t="s">
        <v>1658</v>
      </c>
      <c r="E38" s="15" t="b">
        <v>1</v>
      </c>
      <c r="F38" s="43" t="s">
        <v>11475</v>
      </c>
    </row>
    <row r="39" spans="1:6" x14ac:dyDescent="0.2">
      <c r="A39" s="89"/>
      <c r="B39" s="5" t="s">
        <v>1659</v>
      </c>
      <c r="C39" s="5" t="s">
        <v>1660</v>
      </c>
      <c r="D39" s="5" t="s">
        <v>1658</v>
      </c>
      <c r="E39" s="16" t="b">
        <v>1</v>
      </c>
      <c r="F39" s="38" t="s">
        <v>11476</v>
      </c>
    </row>
    <row r="40" spans="1:6" x14ac:dyDescent="0.2">
      <c r="A40" s="89"/>
      <c r="B40" s="5" t="s">
        <v>1661</v>
      </c>
      <c r="C40" s="5" t="s">
        <v>1662</v>
      </c>
      <c r="D40" s="5" t="s">
        <v>1658</v>
      </c>
      <c r="E40" s="16" t="b">
        <v>1</v>
      </c>
      <c r="F40" s="38" t="s">
        <v>11477</v>
      </c>
    </row>
    <row r="41" spans="1:6" x14ac:dyDescent="0.2">
      <c r="A41" s="89"/>
      <c r="B41" s="5" t="s">
        <v>1663</v>
      </c>
      <c r="C41" s="5" t="s">
        <v>1664</v>
      </c>
      <c r="D41" s="5" t="s">
        <v>1658</v>
      </c>
      <c r="E41" s="16" t="b">
        <v>1</v>
      </c>
      <c r="F41" s="38" t="s">
        <v>11478</v>
      </c>
    </row>
    <row r="42" spans="1:6" x14ac:dyDescent="0.2">
      <c r="A42" s="89"/>
      <c r="B42" s="5" t="s">
        <v>1665</v>
      </c>
      <c r="C42" s="5" t="s">
        <v>1666</v>
      </c>
      <c r="D42" s="5" t="s">
        <v>1658</v>
      </c>
      <c r="E42" s="16" t="b">
        <v>1</v>
      </c>
      <c r="F42" s="38" t="s">
        <v>11479</v>
      </c>
    </row>
    <row r="43" spans="1:6" x14ac:dyDescent="0.2">
      <c r="A43" s="89"/>
      <c r="B43" s="5" t="s">
        <v>1667</v>
      </c>
      <c r="C43" s="5" t="s">
        <v>1668</v>
      </c>
      <c r="D43" s="5" t="s">
        <v>1658</v>
      </c>
      <c r="E43" s="16" t="b">
        <v>1</v>
      </c>
      <c r="F43" s="38" t="s">
        <v>11480</v>
      </c>
    </row>
    <row r="44" spans="1:6" x14ac:dyDescent="0.2">
      <c r="A44" s="89"/>
      <c r="B44" s="5" t="s">
        <v>1669</v>
      </c>
      <c r="C44" s="5" t="s">
        <v>1670</v>
      </c>
      <c r="D44" s="5" t="s">
        <v>1658</v>
      </c>
      <c r="E44" s="16" t="b">
        <v>1</v>
      </c>
      <c r="F44" s="38" t="s">
        <v>11481</v>
      </c>
    </row>
    <row r="45" spans="1:6" x14ac:dyDescent="0.2">
      <c r="A45" s="89"/>
      <c r="B45" s="5" t="s">
        <v>1671</v>
      </c>
      <c r="C45" s="5" t="s">
        <v>1672</v>
      </c>
      <c r="D45" s="5" t="s">
        <v>1658</v>
      </c>
      <c r="E45" s="16" t="b">
        <v>1</v>
      </c>
      <c r="F45" s="38" t="s">
        <v>11482</v>
      </c>
    </row>
    <row r="46" spans="1:6" x14ac:dyDescent="0.2">
      <c r="A46" s="89"/>
      <c r="B46" s="5" t="s">
        <v>1673</v>
      </c>
      <c r="C46" s="5" t="s">
        <v>1674</v>
      </c>
      <c r="D46" s="5" t="s">
        <v>1658</v>
      </c>
      <c r="E46" s="16" t="b">
        <v>1</v>
      </c>
      <c r="F46" s="38" t="s">
        <v>11483</v>
      </c>
    </row>
    <row r="47" spans="1:6" x14ac:dyDescent="0.2">
      <c r="A47" s="89"/>
      <c r="B47" s="5" t="s">
        <v>1675</v>
      </c>
      <c r="C47" s="5" t="s">
        <v>1676</v>
      </c>
      <c r="D47" s="5" t="s">
        <v>1658</v>
      </c>
      <c r="E47" s="16" t="b">
        <v>1</v>
      </c>
      <c r="F47" s="38" t="s">
        <v>11484</v>
      </c>
    </row>
    <row r="48" spans="1:6" x14ac:dyDescent="0.2">
      <c r="A48" s="89"/>
      <c r="B48" s="5" t="s">
        <v>1677</v>
      </c>
      <c r="C48" s="5" t="s">
        <v>1678</v>
      </c>
      <c r="D48" s="5" t="s">
        <v>1658</v>
      </c>
      <c r="E48" s="16" t="b">
        <v>1</v>
      </c>
      <c r="F48" s="38" t="s">
        <v>11485</v>
      </c>
    </row>
    <row r="49" spans="1:6" x14ac:dyDescent="0.2">
      <c r="A49" s="90"/>
      <c r="B49" s="14" t="s">
        <v>1679</v>
      </c>
      <c r="C49" s="14" t="s">
        <v>1680</v>
      </c>
      <c r="D49" s="14" t="s">
        <v>1658</v>
      </c>
      <c r="E49" s="17" t="b">
        <v>1</v>
      </c>
      <c r="F49" s="39" t="s">
        <v>11486</v>
      </c>
    </row>
    <row r="50" spans="1:6" x14ac:dyDescent="0.2">
      <c r="A50" s="91" t="str">
        <f t="shared" ref="A50:A106" si="0">HYPERLINK("[#]Codes_for_GE_Names!A10:H10","ALGERIA")</f>
        <v>ALGERIA</v>
      </c>
      <c r="B50" s="11" t="s">
        <v>1681</v>
      </c>
      <c r="C50" s="11" t="s">
        <v>1682</v>
      </c>
      <c r="D50" s="11" t="s">
        <v>1589</v>
      </c>
      <c r="E50" s="15" t="b">
        <v>1</v>
      </c>
      <c r="F50" s="43" t="s">
        <v>11487</v>
      </c>
    </row>
    <row r="51" spans="1:6" x14ac:dyDescent="0.2">
      <c r="A51" s="89" t="str">
        <f t="shared" si="0"/>
        <v>ALGERIA</v>
      </c>
      <c r="B51" s="5" t="s">
        <v>1683</v>
      </c>
      <c r="C51" s="5" t="s">
        <v>1684</v>
      </c>
      <c r="D51" s="5" t="s">
        <v>1589</v>
      </c>
      <c r="E51" s="16" t="b">
        <v>1</v>
      </c>
      <c r="F51" s="38" t="s">
        <v>11488</v>
      </c>
    </row>
    <row r="52" spans="1:6" x14ac:dyDescent="0.2">
      <c r="A52" s="89" t="str">
        <f t="shared" si="0"/>
        <v>ALGERIA</v>
      </c>
      <c r="B52" s="5" t="s">
        <v>1685</v>
      </c>
      <c r="C52" s="5" t="s">
        <v>1686</v>
      </c>
      <c r="D52" s="5" t="s">
        <v>1589</v>
      </c>
      <c r="E52" s="16" t="b">
        <v>1</v>
      </c>
      <c r="F52" s="38" t="s">
        <v>11489</v>
      </c>
    </row>
    <row r="53" spans="1:6" x14ac:dyDescent="0.2">
      <c r="A53" s="89" t="str">
        <f t="shared" si="0"/>
        <v>ALGERIA</v>
      </c>
      <c r="B53" s="5" t="s">
        <v>1687</v>
      </c>
      <c r="C53" s="5" t="s">
        <v>1688</v>
      </c>
      <c r="D53" s="5" t="s">
        <v>1589</v>
      </c>
      <c r="E53" s="16" t="b">
        <v>1</v>
      </c>
      <c r="F53" s="38" t="s">
        <v>11490</v>
      </c>
    </row>
    <row r="54" spans="1:6" x14ac:dyDescent="0.2">
      <c r="A54" s="89" t="str">
        <f t="shared" si="0"/>
        <v>ALGERIA</v>
      </c>
      <c r="B54" s="5" t="s">
        <v>1689</v>
      </c>
      <c r="C54" s="5" t="s">
        <v>1690</v>
      </c>
      <c r="D54" s="5" t="s">
        <v>1589</v>
      </c>
      <c r="E54" s="16" t="b">
        <v>1</v>
      </c>
      <c r="F54" s="38" t="s">
        <v>11491</v>
      </c>
    </row>
    <row r="55" spans="1:6" x14ac:dyDescent="0.2">
      <c r="A55" s="89" t="str">
        <f t="shared" si="0"/>
        <v>ALGERIA</v>
      </c>
      <c r="B55" s="5" t="s">
        <v>1691</v>
      </c>
      <c r="C55" s="5" t="s">
        <v>1692</v>
      </c>
      <c r="D55" s="5" t="s">
        <v>1589</v>
      </c>
      <c r="E55" s="16" t="b">
        <v>1</v>
      </c>
      <c r="F55" s="38" t="s">
        <v>11492</v>
      </c>
    </row>
    <row r="56" spans="1:6" x14ac:dyDescent="0.2">
      <c r="A56" s="89" t="str">
        <f t="shared" si="0"/>
        <v>ALGERIA</v>
      </c>
      <c r="B56" s="5" t="s">
        <v>1693</v>
      </c>
      <c r="C56" s="5" t="s">
        <v>1694</v>
      </c>
      <c r="D56" s="5" t="s">
        <v>1589</v>
      </c>
      <c r="E56" s="16" t="b">
        <v>1</v>
      </c>
      <c r="F56" s="38" t="s">
        <v>11493</v>
      </c>
    </row>
    <row r="57" spans="1:6" x14ac:dyDescent="0.2">
      <c r="A57" s="89" t="str">
        <f t="shared" si="0"/>
        <v>ALGERIA</v>
      </c>
      <c r="B57" s="5" t="s">
        <v>1695</v>
      </c>
      <c r="C57" s="5" t="s">
        <v>1696</v>
      </c>
      <c r="D57" s="5" t="s">
        <v>1589</v>
      </c>
      <c r="E57" s="16" t="b">
        <v>1</v>
      </c>
      <c r="F57" s="38" t="s">
        <v>11494</v>
      </c>
    </row>
    <row r="58" spans="1:6" x14ac:dyDescent="0.2">
      <c r="A58" s="89"/>
      <c r="B58" s="5" t="s">
        <v>16471</v>
      </c>
      <c r="C58" s="5" t="s">
        <v>16491</v>
      </c>
      <c r="D58" s="5" t="s">
        <v>1589</v>
      </c>
      <c r="E58" s="16" t="b">
        <v>1</v>
      </c>
      <c r="F58" s="38" t="s">
        <v>16481</v>
      </c>
    </row>
    <row r="59" spans="1:6" x14ac:dyDescent="0.2">
      <c r="A59" s="89" t="str">
        <f t="shared" si="0"/>
        <v>ALGERIA</v>
      </c>
      <c r="B59" s="5" t="s">
        <v>1697</v>
      </c>
      <c r="C59" s="5" t="s">
        <v>1698</v>
      </c>
      <c r="D59" s="5" t="s">
        <v>1589</v>
      </c>
      <c r="E59" s="16" t="b">
        <v>1</v>
      </c>
      <c r="F59" s="38" t="s">
        <v>11495</v>
      </c>
    </row>
    <row r="60" spans="1:6" x14ac:dyDescent="0.2">
      <c r="A60" s="89" t="str">
        <f t="shared" si="0"/>
        <v>ALGERIA</v>
      </c>
      <c r="B60" s="5" t="s">
        <v>1699</v>
      </c>
      <c r="C60" s="5" t="s">
        <v>1700</v>
      </c>
      <c r="D60" s="5" t="s">
        <v>1589</v>
      </c>
      <c r="E60" s="16" t="b">
        <v>1</v>
      </c>
      <c r="F60" s="38" t="s">
        <v>11496</v>
      </c>
    </row>
    <row r="61" spans="1:6" x14ac:dyDescent="0.2">
      <c r="A61" s="89"/>
      <c r="B61" s="5" t="s">
        <v>16472</v>
      </c>
      <c r="C61" s="5" t="s">
        <v>16492</v>
      </c>
      <c r="D61" s="5" t="s">
        <v>1589</v>
      </c>
      <c r="E61" s="16" t="b">
        <v>1</v>
      </c>
      <c r="F61" s="38" t="s">
        <v>16482</v>
      </c>
    </row>
    <row r="62" spans="1:6" x14ac:dyDescent="0.2">
      <c r="A62" s="89" t="str">
        <f t="shared" si="0"/>
        <v>ALGERIA</v>
      </c>
      <c r="B62" s="5" t="s">
        <v>1701</v>
      </c>
      <c r="C62" s="5" t="s">
        <v>1702</v>
      </c>
      <c r="D62" s="5" t="s">
        <v>1589</v>
      </c>
      <c r="E62" s="16" t="b">
        <v>1</v>
      </c>
      <c r="F62" s="38" t="s">
        <v>11497</v>
      </c>
    </row>
    <row r="63" spans="1:6" x14ac:dyDescent="0.2">
      <c r="A63" s="89" t="str">
        <f t="shared" si="0"/>
        <v>ALGERIA</v>
      </c>
      <c r="B63" s="5" t="s">
        <v>1703</v>
      </c>
      <c r="C63" s="5" t="s">
        <v>1704</v>
      </c>
      <c r="D63" s="5" t="s">
        <v>1589</v>
      </c>
      <c r="E63" s="16" t="b">
        <v>1</v>
      </c>
      <c r="F63" s="38" t="s">
        <v>11498</v>
      </c>
    </row>
    <row r="64" spans="1:6" x14ac:dyDescent="0.2">
      <c r="A64" s="89" t="str">
        <f t="shared" si="0"/>
        <v>ALGERIA</v>
      </c>
      <c r="B64" s="5" t="s">
        <v>1705</v>
      </c>
      <c r="C64" s="5" t="s">
        <v>1706</v>
      </c>
      <c r="D64" s="5" t="s">
        <v>1589</v>
      </c>
      <c r="E64" s="16" t="b">
        <v>1</v>
      </c>
      <c r="F64" s="38" t="s">
        <v>11499</v>
      </c>
    </row>
    <row r="65" spans="1:6" x14ac:dyDescent="0.2">
      <c r="A65" s="89" t="str">
        <f t="shared" si="0"/>
        <v>ALGERIA</v>
      </c>
      <c r="B65" s="5" t="s">
        <v>1707</v>
      </c>
      <c r="C65" s="5" t="s">
        <v>1708</v>
      </c>
      <c r="D65" s="5" t="s">
        <v>1589</v>
      </c>
      <c r="E65" s="16" t="b">
        <v>1</v>
      </c>
      <c r="F65" s="38" t="s">
        <v>11500</v>
      </c>
    </row>
    <row r="66" spans="1:6" x14ac:dyDescent="0.2">
      <c r="A66" s="89" t="str">
        <f t="shared" si="0"/>
        <v>ALGERIA</v>
      </c>
      <c r="B66" s="5" t="s">
        <v>1709</v>
      </c>
      <c r="C66" s="5" t="s">
        <v>1710</v>
      </c>
      <c r="D66" s="5" t="s">
        <v>1589</v>
      </c>
      <c r="E66" s="16" t="b">
        <v>1</v>
      </c>
      <c r="F66" s="38" t="s">
        <v>11501</v>
      </c>
    </row>
    <row r="67" spans="1:6" x14ac:dyDescent="0.2">
      <c r="A67" s="89"/>
      <c r="B67" s="5" t="s">
        <v>16473</v>
      </c>
      <c r="C67" s="5" t="s">
        <v>16493</v>
      </c>
      <c r="D67" s="5" t="s">
        <v>1589</v>
      </c>
      <c r="E67" s="16" t="b">
        <v>1</v>
      </c>
      <c r="F67" s="38" t="s">
        <v>16483</v>
      </c>
    </row>
    <row r="68" spans="1:6" x14ac:dyDescent="0.2">
      <c r="A68" s="89" t="str">
        <f t="shared" si="0"/>
        <v>ALGERIA</v>
      </c>
      <c r="B68" s="5" t="s">
        <v>1711</v>
      </c>
      <c r="C68" s="5" t="s">
        <v>1712</v>
      </c>
      <c r="D68" s="5" t="s">
        <v>1589</v>
      </c>
      <c r="E68" s="16" t="b">
        <v>1</v>
      </c>
      <c r="F68" s="38" t="s">
        <v>11502</v>
      </c>
    </row>
    <row r="69" spans="1:6" x14ac:dyDescent="0.2">
      <c r="A69" s="89" t="str">
        <f t="shared" si="0"/>
        <v>ALGERIA</v>
      </c>
      <c r="B69" s="5" t="s">
        <v>1713</v>
      </c>
      <c r="C69" s="5" t="s">
        <v>1714</v>
      </c>
      <c r="D69" s="5" t="s">
        <v>1589</v>
      </c>
      <c r="E69" s="16" t="b">
        <v>1</v>
      </c>
      <c r="F69" s="38" t="s">
        <v>11503</v>
      </c>
    </row>
    <row r="70" spans="1:6" x14ac:dyDescent="0.2">
      <c r="A70" s="89"/>
      <c r="B70" s="5" t="s">
        <v>16474</v>
      </c>
      <c r="C70" s="5" t="s">
        <v>16494</v>
      </c>
      <c r="D70" s="5" t="s">
        <v>1589</v>
      </c>
      <c r="E70" s="16" t="b">
        <v>1</v>
      </c>
      <c r="F70" s="38" t="s">
        <v>16484</v>
      </c>
    </row>
    <row r="71" spans="1:6" x14ac:dyDescent="0.2">
      <c r="A71" s="89"/>
      <c r="B71" s="5" t="s">
        <v>16475</v>
      </c>
      <c r="C71" s="5" t="s">
        <v>16495</v>
      </c>
      <c r="D71" s="5" t="s">
        <v>1589</v>
      </c>
      <c r="E71" s="16" t="b">
        <v>1</v>
      </c>
      <c r="F71" s="38" t="s">
        <v>16485</v>
      </c>
    </row>
    <row r="72" spans="1:6" x14ac:dyDescent="0.2">
      <c r="A72" s="89" t="str">
        <f t="shared" si="0"/>
        <v>ALGERIA</v>
      </c>
      <c r="B72" s="5" t="s">
        <v>1715</v>
      </c>
      <c r="C72" s="5" t="s">
        <v>1716</v>
      </c>
      <c r="D72" s="5" t="s">
        <v>1589</v>
      </c>
      <c r="E72" s="16" t="b">
        <v>1</v>
      </c>
      <c r="F72" s="38" t="s">
        <v>11504</v>
      </c>
    </row>
    <row r="73" spans="1:6" x14ac:dyDescent="0.2">
      <c r="A73" s="89" t="str">
        <f t="shared" si="0"/>
        <v>ALGERIA</v>
      </c>
      <c r="B73" s="5" t="s">
        <v>1717</v>
      </c>
      <c r="C73" s="5" t="s">
        <v>1718</v>
      </c>
      <c r="D73" s="5" t="s">
        <v>1589</v>
      </c>
      <c r="E73" s="16" t="b">
        <v>1</v>
      </c>
      <c r="F73" s="38" t="s">
        <v>11505</v>
      </c>
    </row>
    <row r="74" spans="1:6" x14ac:dyDescent="0.2">
      <c r="A74" s="89" t="str">
        <f t="shared" si="0"/>
        <v>ALGERIA</v>
      </c>
      <c r="B74" s="5" t="s">
        <v>1719</v>
      </c>
      <c r="C74" s="5" t="s">
        <v>1720</v>
      </c>
      <c r="D74" s="5" t="s">
        <v>1589</v>
      </c>
      <c r="E74" s="16" t="b">
        <v>1</v>
      </c>
      <c r="F74" s="38" t="s">
        <v>11506</v>
      </c>
    </row>
    <row r="75" spans="1:6" x14ac:dyDescent="0.2">
      <c r="A75" s="89" t="str">
        <f t="shared" si="0"/>
        <v>ALGERIA</v>
      </c>
      <c r="B75" s="5" t="s">
        <v>1721</v>
      </c>
      <c r="C75" s="5" t="s">
        <v>1722</v>
      </c>
      <c r="D75" s="5" t="s">
        <v>1589</v>
      </c>
      <c r="E75" s="16" t="b">
        <v>1</v>
      </c>
      <c r="F75" s="38" t="s">
        <v>11507</v>
      </c>
    </row>
    <row r="76" spans="1:6" x14ac:dyDescent="0.2">
      <c r="A76" s="89" t="str">
        <f t="shared" si="0"/>
        <v>ALGERIA</v>
      </c>
      <c r="B76" s="5" t="s">
        <v>1723</v>
      </c>
      <c r="C76" s="5" t="s">
        <v>1724</v>
      </c>
      <c r="D76" s="5" t="s">
        <v>1589</v>
      </c>
      <c r="E76" s="16" t="b">
        <v>1</v>
      </c>
      <c r="F76" s="38" t="s">
        <v>11508</v>
      </c>
    </row>
    <row r="77" spans="1:6" x14ac:dyDescent="0.2">
      <c r="A77" s="89"/>
      <c r="B77" s="5" t="s">
        <v>16476</v>
      </c>
      <c r="C77" s="5" t="s">
        <v>16496</v>
      </c>
      <c r="D77" s="5" t="s">
        <v>1589</v>
      </c>
      <c r="E77" s="16" t="b">
        <v>1</v>
      </c>
      <c r="F77" s="38" t="s">
        <v>16486</v>
      </c>
    </row>
    <row r="78" spans="1:6" x14ac:dyDescent="0.2">
      <c r="A78" s="89"/>
      <c r="B78" s="5" t="s">
        <v>16477</v>
      </c>
      <c r="C78" s="5" t="s">
        <v>16497</v>
      </c>
      <c r="D78" s="5" t="s">
        <v>1589</v>
      </c>
      <c r="E78" s="16" t="b">
        <v>1</v>
      </c>
      <c r="F78" s="38" t="s">
        <v>16487</v>
      </c>
    </row>
    <row r="79" spans="1:6" x14ac:dyDescent="0.2">
      <c r="A79" s="89" t="str">
        <f t="shared" si="0"/>
        <v>ALGERIA</v>
      </c>
      <c r="B79" s="5" t="s">
        <v>1725</v>
      </c>
      <c r="C79" s="5" t="s">
        <v>1726</v>
      </c>
      <c r="D79" s="5" t="s">
        <v>1589</v>
      </c>
      <c r="E79" s="16" t="b">
        <v>1</v>
      </c>
      <c r="F79" s="38" t="s">
        <v>11509</v>
      </c>
    </row>
    <row r="80" spans="1:6" x14ac:dyDescent="0.2">
      <c r="A80" s="89" t="str">
        <f t="shared" si="0"/>
        <v>ALGERIA</v>
      </c>
      <c r="B80" s="5" t="s">
        <v>1727</v>
      </c>
      <c r="C80" s="5" t="s">
        <v>1728</v>
      </c>
      <c r="D80" s="5" t="s">
        <v>1589</v>
      </c>
      <c r="E80" s="16" t="b">
        <v>1</v>
      </c>
      <c r="F80" s="38" t="s">
        <v>11510</v>
      </c>
    </row>
    <row r="81" spans="1:6" x14ac:dyDescent="0.2">
      <c r="A81" s="89" t="str">
        <f t="shared" si="0"/>
        <v>ALGERIA</v>
      </c>
      <c r="B81" s="5" t="s">
        <v>1729</v>
      </c>
      <c r="C81" s="5" t="s">
        <v>1730</v>
      </c>
      <c r="D81" s="5" t="s">
        <v>1589</v>
      </c>
      <c r="E81" s="16" t="b">
        <v>1</v>
      </c>
      <c r="F81" s="38" t="s">
        <v>11511</v>
      </c>
    </row>
    <row r="82" spans="1:6" x14ac:dyDescent="0.2">
      <c r="A82" s="89" t="str">
        <f t="shared" si="0"/>
        <v>ALGERIA</v>
      </c>
      <c r="B82" s="5" t="s">
        <v>1731</v>
      </c>
      <c r="C82" s="5" t="s">
        <v>1732</v>
      </c>
      <c r="D82" s="5" t="s">
        <v>1589</v>
      </c>
      <c r="E82" s="16" t="b">
        <v>1</v>
      </c>
      <c r="F82" s="38" t="s">
        <v>11512</v>
      </c>
    </row>
    <row r="83" spans="1:6" x14ac:dyDescent="0.2">
      <c r="A83" s="89" t="str">
        <f t="shared" si="0"/>
        <v>ALGERIA</v>
      </c>
      <c r="B83" s="5" t="s">
        <v>1733</v>
      </c>
      <c r="C83" s="5" t="s">
        <v>1734</v>
      </c>
      <c r="D83" s="5" t="s">
        <v>1589</v>
      </c>
      <c r="E83" s="16" t="b">
        <v>1</v>
      </c>
      <c r="F83" s="38" t="s">
        <v>11513</v>
      </c>
    </row>
    <row r="84" spans="1:6" x14ac:dyDescent="0.2">
      <c r="A84" s="89" t="str">
        <f t="shared" si="0"/>
        <v>ALGERIA</v>
      </c>
      <c r="B84" s="5" t="s">
        <v>1735</v>
      </c>
      <c r="C84" s="5" t="s">
        <v>1736</v>
      </c>
      <c r="D84" s="5" t="s">
        <v>1589</v>
      </c>
      <c r="E84" s="16" t="b">
        <v>1</v>
      </c>
      <c r="F84" s="38" t="s">
        <v>11514</v>
      </c>
    </row>
    <row r="85" spans="1:6" x14ac:dyDescent="0.2">
      <c r="A85" s="89" t="str">
        <f t="shared" si="0"/>
        <v>ALGERIA</v>
      </c>
      <c r="B85" s="5" t="s">
        <v>1737</v>
      </c>
      <c r="C85" s="5" t="s">
        <v>1738</v>
      </c>
      <c r="D85" s="5" t="s">
        <v>1589</v>
      </c>
      <c r="E85" s="16" t="b">
        <v>1</v>
      </c>
      <c r="F85" s="38" t="s">
        <v>11515</v>
      </c>
    </row>
    <row r="86" spans="1:6" x14ac:dyDescent="0.2">
      <c r="A86" s="89" t="str">
        <f t="shared" si="0"/>
        <v>ALGERIA</v>
      </c>
      <c r="B86" s="5" t="s">
        <v>1739</v>
      </c>
      <c r="C86" s="5" t="s">
        <v>1740</v>
      </c>
      <c r="D86" s="5" t="s">
        <v>1589</v>
      </c>
      <c r="E86" s="16" t="b">
        <v>1</v>
      </c>
      <c r="F86" s="38" t="s">
        <v>11516</v>
      </c>
    </row>
    <row r="87" spans="1:6" x14ac:dyDescent="0.2">
      <c r="A87" s="89" t="str">
        <f t="shared" si="0"/>
        <v>ALGERIA</v>
      </c>
      <c r="B87" s="5" t="s">
        <v>1741</v>
      </c>
      <c r="C87" s="5" t="s">
        <v>1742</v>
      </c>
      <c r="D87" s="5" t="s">
        <v>1589</v>
      </c>
      <c r="E87" s="16" t="b">
        <v>1</v>
      </c>
      <c r="F87" s="38" t="s">
        <v>11517</v>
      </c>
    </row>
    <row r="88" spans="1:6" x14ac:dyDescent="0.2">
      <c r="A88" s="89" t="str">
        <f t="shared" si="0"/>
        <v>ALGERIA</v>
      </c>
      <c r="B88" s="5" t="s">
        <v>1743</v>
      </c>
      <c r="C88" s="5" t="s">
        <v>1744</v>
      </c>
      <c r="D88" s="5" t="s">
        <v>1589</v>
      </c>
      <c r="E88" s="16" t="b">
        <v>1</v>
      </c>
      <c r="F88" s="38" t="s">
        <v>11518</v>
      </c>
    </row>
    <row r="89" spans="1:6" x14ac:dyDescent="0.2">
      <c r="A89" s="89" t="str">
        <f t="shared" si="0"/>
        <v>ALGERIA</v>
      </c>
      <c r="B89" s="5" t="s">
        <v>1745</v>
      </c>
      <c r="C89" s="5" t="s">
        <v>1746</v>
      </c>
      <c r="D89" s="5" t="s">
        <v>1589</v>
      </c>
      <c r="E89" s="16" t="b">
        <v>1</v>
      </c>
      <c r="F89" s="38" t="s">
        <v>11519</v>
      </c>
    </row>
    <row r="90" spans="1:6" x14ac:dyDescent="0.2">
      <c r="A90" s="89"/>
      <c r="B90" s="5" t="s">
        <v>16478</v>
      </c>
      <c r="C90" s="5" t="s">
        <v>16498</v>
      </c>
      <c r="D90" s="5" t="s">
        <v>1589</v>
      </c>
      <c r="E90" s="16" t="b">
        <v>1</v>
      </c>
      <c r="F90" s="38" t="s">
        <v>16488</v>
      </c>
    </row>
    <row r="91" spans="1:6" x14ac:dyDescent="0.2">
      <c r="A91" s="89" t="str">
        <f t="shared" si="0"/>
        <v>ALGERIA</v>
      </c>
      <c r="B91" s="5" t="s">
        <v>1747</v>
      </c>
      <c r="C91" s="5" t="s">
        <v>1748</v>
      </c>
      <c r="D91" s="5" t="s">
        <v>1589</v>
      </c>
      <c r="E91" s="16" t="b">
        <v>1</v>
      </c>
      <c r="F91" s="38" t="s">
        <v>11520</v>
      </c>
    </row>
    <row r="92" spans="1:6" x14ac:dyDescent="0.2">
      <c r="A92" s="89" t="str">
        <f t="shared" si="0"/>
        <v>ALGERIA</v>
      </c>
      <c r="B92" s="5" t="s">
        <v>1749</v>
      </c>
      <c r="C92" s="5" t="s">
        <v>1750</v>
      </c>
      <c r="D92" s="5" t="s">
        <v>1589</v>
      </c>
      <c r="E92" s="16" t="b">
        <v>1</v>
      </c>
      <c r="F92" s="38" t="s">
        <v>11521</v>
      </c>
    </row>
    <row r="93" spans="1:6" x14ac:dyDescent="0.2">
      <c r="A93" s="89" t="str">
        <f t="shared" si="0"/>
        <v>ALGERIA</v>
      </c>
      <c r="B93" s="5" t="s">
        <v>1751</v>
      </c>
      <c r="C93" s="5" t="s">
        <v>1752</v>
      </c>
      <c r="D93" s="5" t="s">
        <v>1589</v>
      </c>
      <c r="E93" s="16" t="b">
        <v>1</v>
      </c>
      <c r="F93" s="38" t="s">
        <v>11522</v>
      </c>
    </row>
    <row r="94" spans="1:6" x14ac:dyDescent="0.2">
      <c r="A94" s="89" t="str">
        <f t="shared" si="0"/>
        <v>ALGERIA</v>
      </c>
      <c r="B94" s="5" t="s">
        <v>1753</v>
      </c>
      <c r="C94" s="5" t="s">
        <v>1754</v>
      </c>
      <c r="D94" s="5" t="s">
        <v>1589</v>
      </c>
      <c r="E94" s="16" t="b">
        <v>1</v>
      </c>
      <c r="F94" s="38" t="s">
        <v>11523</v>
      </c>
    </row>
    <row r="95" spans="1:6" x14ac:dyDescent="0.2">
      <c r="A95" s="89" t="str">
        <f t="shared" si="0"/>
        <v>ALGERIA</v>
      </c>
      <c r="B95" s="5" t="s">
        <v>1755</v>
      </c>
      <c r="C95" s="5" t="s">
        <v>1756</v>
      </c>
      <c r="D95" s="5" t="s">
        <v>1589</v>
      </c>
      <c r="E95" s="16" t="b">
        <v>1</v>
      </c>
      <c r="F95" s="38" t="s">
        <v>11524</v>
      </c>
    </row>
    <row r="96" spans="1:6" x14ac:dyDescent="0.2">
      <c r="A96" s="89" t="str">
        <f t="shared" si="0"/>
        <v>ALGERIA</v>
      </c>
      <c r="B96" s="5" t="s">
        <v>1757</v>
      </c>
      <c r="C96" s="5" t="s">
        <v>1758</v>
      </c>
      <c r="D96" s="5" t="s">
        <v>1589</v>
      </c>
      <c r="E96" s="16" t="b">
        <v>1</v>
      </c>
      <c r="F96" s="38" t="s">
        <v>11525</v>
      </c>
    </row>
    <row r="97" spans="1:6" x14ac:dyDescent="0.2">
      <c r="A97" s="89" t="str">
        <f t="shared" si="0"/>
        <v>ALGERIA</v>
      </c>
      <c r="B97" s="5" t="s">
        <v>1759</v>
      </c>
      <c r="C97" s="5" t="s">
        <v>1760</v>
      </c>
      <c r="D97" s="5" t="s">
        <v>1589</v>
      </c>
      <c r="E97" s="16" t="b">
        <v>1</v>
      </c>
      <c r="F97" s="38" t="s">
        <v>11526</v>
      </c>
    </row>
    <row r="98" spans="1:6" x14ac:dyDescent="0.2">
      <c r="A98" s="89" t="str">
        <f t="shared" si="0"/>
        <v>ALGERIA</v>
      </c>
      <c r="B98" s="5" t="s">
        <v>1761</v>
      </c>
      <c r="C98" s="5" t="s">
        <v>1762</v>
      </c>
      <c r="D98" s="5" t="s">
        <v>1589</v>
      </c>
      <c r="E98" s="16" t="b">
        <v>1</v>
      </c>
      <c r="F98" s="38" t="s">
        <v>11527</v>
      </c>
    </row>
    <row r="99" spans="1:6" x14ac:dyDescent="0.2">
      <c r="A99" s="89" t="str">
        <f t="shared" si="0"/>
        <v>ALGERIA</v>
      </c>
      <c r="B99" s="5" t="s">
        <v>1763</v>
      </c>
      <c r="C99" s="5" t="s">
        <v>1764</v>
      </c>
      <c r="D99" s="5" t="s">
        <v>1589</v>
      </c>
      <c r="E99" s="16" t="b">
        <v>1</v>
      </c>
      <c r="F99" s="38" t="s">
        <v>11528</v>
      </c>
    </row>
    <row r="100" spans="1:6" x14ac:dyDescent="0.2">
      <c r="A100" s="89" t="str">
        <f t="shared" si="0"/>
        <v>ALGERIA</v>
      </c>
      <c r="B100" s="5" t="s">
        <v>1765</v>
      </c>
      <c r="C100" s="5" t="s">
        <v>1766</v>
      </c>
      <c r="D100" s="5" t="s">
        <v>1589</v>
      </c>
      <c r="E100" s="16" t="b">
        <v>1</v>
      </c>
      <c r="F100" s="38" t="s">
        <v>11529</v>
      </c>
    </row>
    <row r="101" spans="1:6" x14ac:dyDescent="0.2">
      <c r="A101" s="89"/>
      <c r="B101" s="5" t="s">
        <v>16479</v>
      </c>
      <c r="C101" s="5" t="s">
        <v>16499</v>
      </c>
      <c r="D101" s="5" t="s">
        <v>1589</v>
      </c>
      <c r="E101" s="16" t="b">
        <v>1</v>
      </c>
      <c r="F101" s="38" t="s">
        <v>16489</v>
      </c>
    </row>
    <row r="102" spans="1:6" x14ac:dyDescent="0.2">
      <c r="A102" s="89" t="str">
        <f t="shared" si="0"/>
        <v>ALGERIA</v>
      </c>
      <c r="B102" s="5" t="s">
        <v>1767</v>
      </c>
      <c r="C102" s="5" t="s">
        <v>1768</v>
      </c>
      <c r="D102" s="5" t="s">
        <v>1589</v>
      </c>
      <c r="E102" s="16" t="b">
        <v>1</v>
      </c>
      <c r="F102" s="38" t="s">
        <v>11530</v>
      </c>
    </row>
    <row r="103" spans="1:6" x14ac:dyDescent="0.2">
      <c r="A103" s="89" t="str">
        <f t="shared" si="0"/>
        <v>ALGERIA</v>
      </c>
      <c r="B103" s="5" t="s">
        <v>1769</v>
      </c>
      <c r="C103" s="5" t="s">
        <v>1770</v>
      </c>
      <c r="D103" s="5" t="s">
        <v>1589</v>
      </c>
      <c r="E103" s="16" t="b">
        <v>1</v>
      </c>
      <c r="F103" s="38" t="s">
        <v>11531</v>
      </c>
    </row>
    <row r="104" spans="1:6" x14ac:dyDescent="0.2">
      <c r="A104" s="89" t="str">
        <f t="shared" si="0"/>
        <v>ALGERIA</v>
      </c>
      <c r="B104" s="5" t="s">
        <v>1771</v>
      </c>
      <c r="C104" s="5" t="s">
        <v>1772</v>
      </c>
      <c r="D104" s="5" t="s">
        <v>1589</v>
      </c>
      <c r="E104" s="16" t="b">
        <v>1</v>
      </c>
      <c r="F104" s="38" t="s">
        <v>11532</v>
      </c>
    </row>
    <row r="105" spans="1:6" x14ac:dyDescent="0.2">
      <c r="A105" s="89" t="str">
        <f t="shared" si="0"/>
        <v>ALGERIA</v>
      </c>
      <c r="B105" s="5" t="s">
        <v>1773</v>
      </c>
      <c r="C105" s="5" t="s">
        <v>1774</v>
      </c>
      <c r="D105" s="5" t="s">
        <v>1589</v>
      </c>
      <c r="E105" s="16" t="b">
        <v>1</v>
      </c>
      <c r="F105" s="38" t="s">
        <v>11533</v>
      </c>
    </row>
    <row r="106" spans="1:6" x14ac:dyDescent="0.2">
      <c r="A106" s="89" t="str">
        <f t="shared" si="0"/>
        <v>ALGERIA</v>
      </c>
      <c r="B106" s="5" t="s">
        <v>1775</v>
      </c>
      <c r="C106" s="5" t="s">
        <v>1776</v>
      </c>
      <c r="D106" s="5" t="s">
        <v>1589</v>
      </c>
      <c r="E106" s="16" t="b">
        <v>1</v>
      </c>
      <c r="F106" s="38" t="s">
        <v>11534</v>
      </c>
    </row>
    <row r="107" spans="1:6" x14ac:dyDescent="0.2">
      <c r="A107" s="90"/>
      <c r="B107" s="14" t="s">
        <v>16480</v>
      </c>
      <c r="C107" s="14" t="s">
        <v>16500</v>
      </c>
      <c r="D107" s="5" t="s">
        <v>1589</v>
      </c>
      <c r="E107" s="16" t="b">
        <v>1</v>
      </c>
      <c r="F107" s="39" t="s">
        <v>16490</v>
      </c>
    </row>
    <row r="108" spans="1:6" x14ac:dyDescent="0.2">
      <c r="A108" s="91" t="str">
        <f>HYPERLINK("[#]Codes_for_GE_Names!A12:H12","ANDORRA")</f>
        <v>ANDORRA</v>
      </c>
      <c r="B108" s="11" t="s">
        <v>1777</v>
      </c>
      <c r="C108" s="11" t="s">
        <v>1778</v>
      </c>
      <c r="D108" s="11" t="s">
        <v>1779</v>
      </c>
      <c r="E108" s="15" t="b">
        <v>1</v>
      </c>
      <c r="F108" s="43" t="s">
        <v>11535</v>
      </c>
    </row>
    <row r="109" spans="1:6" x14ac:dyDescent="0.2">
      <c r="A109" s="92" t="s">
        <v>16415</v>
      </c>
      <c r="B109" s="5" t="s">
        <v>1780</v>
      </c>
      <c r="C109" s="5" t="s">
        <v>1781</v>
      </c>
      <c r="D109" s="5" t="s">
        <v>1779</v>
      </c>
      <c r="E109" s="16" t="b">
        <v>1</v>
      </c>
      <c r="F109" s="38" t="s">
        <v>11536</v>
      </c>
    </row>
    <row r="110" spans="1:6" x14ac:dyDescent="0.2">
      <c r="A110" s="92" t="s">
        <v>16415</v>
      </c>
      <c r="B110" s="5" t="s">
        <v>1782</v>
      </c>
      <c r="C110" s="5" t="s">
        <v>1783</v>
      </c>
      <c r="D110" s="5" t="s">
        <v>1779</v>
      </c>
      <c r="E110" s="16" t="b">
        <v>1</v>
      </c>
      <c r="F110" s="38" t="s">
        <v>11537</v>
      </c>
    </row>
    <row r="111" spans="1:6" x14ac:dyDescent="0.2">
      <c r="A111" s="92" t="s">
        <v>16415</v>
      </c>
      <c r="B111" s="5" t="s">
        <v>1784</v>
      </c>
      <c r="C111" s="5" t="s">
        <v>1785</v>
      </c>
      <c r="D111" s="5" t="s">
        <v>1779</v>
      </c>
      <c r="E111" s="16" t="b">
        <v>1</v>
      </c>
      <c r="F111" s="38" t="s">
        <v>11538</v>
      </c>
    </row>
    <row r="112" spans="1:6" x14ac:dyDescent="0.2">
      <c r="A112" s="92" t="s">
        <v>16415</v>
      </c>
      <c r="B112" s="5" t="s">
        <v>1786</v>
      </c>
      <c r="C112" s="5" t="s">
        <v>1787</v>
      </c>
      <c r="D112" s="5" t="s">
        <v>1779</v>
      </c>
      <c r="E112" s="16" t="b">
        <v>1</v>
      </c>
      <c r="F112" s="38" t="s">
        <v>11539</v>
      </c>
    </row>
    <row r="113" spans="1:6" x14ac:dyDescent="0.2">
      <c r="A113" s="92" t="s">
        <v>16415</v>
      </c>
      <c r="B113" s="5" t="s">
        <v>1788</v>
      </c>
      <c r="C113" s="5" t="s">
        <v>1789</v>
      </c>
      <c r="D113" s="5" t="s">
        <v>1779</v>
      </c>
      <c r="E113" s="16" t="b">
        <v>1</v>
      </c>
      <c r="F113" s="38" t="s">
        <v>11540</v>
      </c>
    </row>
    <row r="114" spans="1:6" x14ac:dyDescent="0.2">
      <c r="A114" s="93" t="s">
        <v>16415</v>
      </c>
      <c r="B114" s="14" t="s">
        <v>1790</v>
      </c>
      <c r="C114" s="14" t="s">
        <v>1791</v>
      </c>
      <c r="D114" s="14" t="s">
        <v>1779</v>
      </c>
      <c r="E114" s="17" t="b">
        <v>1</v>
      </c>
      <c r="F114" s="39" t="s">
        <v>11541</v>
      </c>
    </row>
    <row r="115" spans="1:6" x14ac:dyDescent="0.2">
      <c r="A115" s="91" t="str">
        <f>HYPERLINK("[#]Codes_for_GE_Names!A13:H13","ANGOLA")</f>
        <v>ANGOLA</v>
      </c>
      <c r="B115" s="11" t="s">
        <v>1792</v>
      </c>
      <c r="C115" s="11" t="s">
        <v>1793</v>
      </c>
      <c r="D115" s="11" t="s">
        <v>1589</v>
      </c>
      <c r="E115" s="15" t="b">
        <v>1</v>
      </c>
      <c r="F115" s="43" t="s">
        <v>11542</v>
      </c>
    </row>
    <row r="116" spans="1:6" x14ac:dyDescent="0.2">
      <c r="A116" s="92"/>
      <c r="B116" s="5" t="s">
        <v>1794</v>
      </c>
      <c r="C116" s="5" t="s">
        <v>1795</v>
      </c>
      <c r="D116" s="5" t="s">
        <v>1589</v>
      </c>
      <c r="E116" s="16" t="b">
        <v>1</v>
      </c>
      <c r="F116" s="38" t="s">
        <v>11543</v>
      </c>
    </row>
    <row r="117" spans="1:6" x14ac:dyDescent="0.2">
      <c r="A117" s="92"/>
      <c r="B117" s="5" t="s">
        <v>1796</v>
      </c>
      <c r="C117" s="5" t="s">
        <v>1797</v>
      </c>
      <c r="D117" s="5" t="s">
        <v>1589</v>
      </c>
      <c r="E117" s="16" t="b">
        <v>1</v>
      </c>
      <c r="F117" s="38" t="s">
        <v>11544</v>
      </c>
    </row>
    <row r="118" spans="1:6" x14ac:dyDescent="0.2">
      <c r="A118" s="92"/>
      <c r="B118" s="5" t="s">
        <v>1798</v>
      </c>
      <c r="C118" s="5" t="s">
        <v>1799</v>
      </c>
      <c r="D118" s="5" t="s">
        <v>1589</v>
      </c>
      <c r="E118" s="16" t="b">
        <v>1</v>
      </c>
      <c r="F118" s="38" t="s">
        <v>11545</v>
      </c>
    </row>
    <row r="119" spans="1:6" x14ac:dyDescent="0.2">
      <c r="A119" s="92"/>
      <c r="B119" s="5" t="s">
        <v>1806</v>
      </c>
      <c r="C119" s="5" t="s">
        <v>15863</v>
      </c>
      <c r="D119" s="5" t="s">
        <v>1589</v>
      </c>
      <c r="E119" s="16" t="b">
        <v>1</v>
      </c>
      <c r="F119" s="38" t="s">
        <v>11549</v>
      </c>
    </row>
    <row r="120" spans="1:6" x14ac:dyDescent="0.2">
      <c r="A120" s="92"/>
      <c r="B120" s="5" t="s">
        <v>1807</v>
      </c>
      <c r="C120" s="5" t="s">
        <v>15864</v>
      </c>
      <c r="D120" s="5" t="s">
        <v>1589</v>
      </c>
      <c r="E120" s="16" t="b">
        <v>1</v>
      </c>
      <c r="F120" s="38" t="s">
        <v>11550</v>
      </c>
    </row>
    <row r="121" spans="1:6" x14ac:dyDescent="0.2">
      <c r="A121" s="92"/>
      <c r="B121" s="5" t="s">
        <v>1808</v>
      </c>
      <c r="C121" s="5" t="s">
        <v>15865</v>
      </c>
      <c r="D121" s="5" t="s">
        <v>1589</v>
      </c>
      <c r="E121" s="16" t="b">
        <v>1</v>
      </c>
      <c r="F121" s="38" t="s">
        <v>11551</v>
      </c>
    </row>
    <row r="122" spans="1:6" x14ac:dyDescent="0.2">
      <c r="A122" s="92"/>
      <c r="B122" s="5" t="s">
        <v>1800</v>
      </c>
      <c r="C122" s="5" t="s">
        <v>1801</v>
      </c>
      <c r="D122" s="5" t="s">
        <v>1589</v>
      </c>
      <c r="E122" s="16" t="b">
        <v>1</v>
      </c>
      <c r="F122" s="38" t="s">
        <v>11546</v>
      </c>
    </row>
    <row r="123" spans="1:6" x14ac:dyDescent="0.2">
      <c r="A123" s="92"/>
      <c r="B123" s="5" t="s">
        <v>1802</v>
      </c>
      <c r="C123" s="5" t="s">
        <v>1803</v>
      </c>
      <c r="D123" s="5" t="s">
        <v>1589</v>
      </c>
      <c r="E123" s="16" t="b">
        <v>1</v>
      </c>
      <c r="F123" s="38" t="s">
        <v>11547</v>
      </c>
    </row>
    <row r="124" spans="1:6" x14ac:dyDescent="0.2">
      <c r="A124" s="92"/>
      <c r="B124" s="5" t="s">
        <v>1804</v>
      </c>
      <c r="C124" s="5" t="s">
        <v>1805</v>
      </c>
      <c r="D124" s="5" t="s">
        <v>1589</v>
      </c>
      <c r="E124" s="16" t="b">
        <v>1</v>
      </c>
      <c r="F124" s="38" t="s">
        <v>11548</v>
      </c>
    </row>
    <row r="125" spans="1:6" x14ac:dyDescent="0.2">
      <c r="A125" s="92"/>
      <c r="B125" s="5" t="s">
        <v>1809</v>
      </c>
      <c r="C125" s="5" t="s">
        <v>1810</v>
      </c>
      <c r="D125" s="5" t="s">
        <v>1589</v>
      </c>
      <c r="E125" s="16" t="b">
        <v>1</v>
      </c>
      <c r="F125" s="38" t="s">
        <v>11552</v>
      </c>
    </row>
    <row r="126" spans="1:6" x14ac:dyDescent="0.2">
      <c r="A126" s="92"/>
      <c r="B126" s="5" t="s">
        <v>1811</v>
      </c>
      <c r="C126" s="5" t="s">
        <v>15866</v>
      </c>
      <c r="D126" s="5" t="s">
        <v>1589</v>
      </c>
      <c r="E126" s="16" t="b">
        <v>1</v>
      </c>
      <c r="F126" s="38" t="s">
        <v>11553</v>
      </c>
    </row>
    <row r="127" spans="1:6" x14ac:dyDescent="0.2">
      <c r="A127" s="92"/>
      <c r="B127" s="5" t="s">
        <v>1812</v>
      </c>
      <c r="C127" s="5" t="s">
        <v>15867</v>
      </c>
      <c r="D127" s="5" t="s">
        <v>1589</v>
      </c>
      <c r="E127" s="16" t="b">
        <v>1</v>
      </c>
      <c r="F127" s="38" t="s">
        <v>11554</v>
      </c>
    </row>
    <row r="128" spans="1:6" x14ac:dyDescent="0.2">
      <c r="A128" s="92"/>
      <c r="B128" s="5" t="s">
        <v>1813</v>
      </c>
      <c r="C128" s="5" t="s">
        <v>1814</v>
      </c>
      <c r="D128" s="5" t="s">
        <v>1589</v>
      </c>
      <c r="E128" s="16" t="b">
        <v>1</v>
      </c>
      <c r="F128" s="38" t="s">
        <v>11555</v>
      </c>
    </row>
    <row r="129" spans="1:6" x14ac:dyDescent="0.2">
      <c r="A129" s="92"/>
      <c r="B129" s="5" t="s">
        <v>1815</v>
      </c>
      <c r="C129" s="5" t="s">
        <v>1816</v>
      </c>
      <c r="D129" s="5" t="s">
        <v>1589</v>
      </c>
      <c r="E129" s="16" t="b">
        <v>1</v>
      </c>
      <c r="F129" s="38" t="s">
        <v>11556</v>
      </c>
    </row>
    <row r="130" spans="1:6" x14ac:dyDescent="0.2">
      <c r="A130" s="92"/>
      <c r="B130" s="5" t="s">
        <v>1817</v>
      </c>
      <c r="C130" s="5" t="s">
        <v>1818</v>
      </c>
      <c r="D130" s="5" t="s">
        <v>1589</v>
      </c>
      <c r="E130" s="16" t="b">
        <v>1</v>
      </c>
      <c r="F130" s="38" t="s">
        <v>11557</v>
      </c>
    </row>
    <row r="131" spans="1:6" x14ac:dyDescent="0.2">
      <c r="A131" s="92"/>
      <c r="B131" s="5" t="s">
        <v>1819</v>
      </c>
      <c r="C131" s="5" t="s">
        <v>1820</v>
      </c>
      <c r="D131" s="5" t="s">
        <v>1589</v>
      </c>
      <c r="E131" s="16" t="b">
        <v>1</v>
      </c>
      <c r="F131" s="38" t="s">
        <v>11558</v>
      </c>
    </row>
    <row r="132" spans="1:6" x14ac:dyDescent="0.2">
      <c r="A132" s="93"/>
      <c r="B132" s="14" t="s">
        <v>1821</v>
      </c>
      <c r="C132" s="14" t="s">
        <v>1822</v>
      </c>
      <c r="D132" s="14" t="s">
        <v>1589</v>
      </c>
      <c r="E132" s="17" t="b">
        <v>1</v>
      </c>
      <c r="F132" s="39" t="s">
        <v>11559</v>
      </c>
    </row>
    <row r="133" spans="1:6" x14ac:dyDescent="0.2">
      <c r="A133" s="91" t="str">
        <f>HYPERLINK("[#]Codes_for_GE_Names!A16:H16","ANTIGUA AND BARBUDA")</f>
        <v>ANTIGUA AND BARBUDA</v>
      </c>
      <c r="B133" s="11" t="s">
        <v>1823</v>
      </c>
      <c r="C133" s="11" t="s">
        <v>1824</v>
      </c>
      <c r="D133" s="11" t="s">
        <v>1825</v>
      </c>
      <c r="E133" s="15" t="b">
        <v>1</v>
      </c>
      <c r="F133" s="43" t="s">
        <v>11560</v>
      </c>
    </row>
    <row r="134" spans="1:6" x14ac:dyDescent="0.2">
      <c r="A134" s="92"/>
      <c r="B134" s="5" t="s">
        <v>1826</v>
      </c>
      <c r="C134" s="5" t="s">
        <v>1827</v>
      </c>
      <c r="D134" s="5" t="s">
        <v>1825</v>
      </c>
      <c r="E134" s="16" t="b">
        <v>1</v>
      </c>
      <c r="F134" s="38" t="s">
        <v>11561</v>
      </c>
    </row>
    <row r="135" spans="1:6" x14ac:dyDescent="0.2">
      <c r="A135" s="92"/>
      <c r="B135" s="5" t="s">
        <v>1828</v>
      </c>
      <c r="C135" s="5" t="s">
        <v>1829</v>
      </c>
      <c r="D135" s="5" t="s">
        <v>1779</v>
      </c>
      <c r="E135" s="16" t="b">
        <v>1</v>
      </c>
      <c r="F135" s="38" t="s">
        <v>11562</v>
      </c>
    </row>
    <row r="136" spans="1:6" x14ac:dyDescent="0.2">
      <c r="A136" s="92"/>
      <c r="B136" s="5" t="s">
        <v>1830</v>
      </c>
      <c r="C136" s="5" t="s">
        <v>1831</v>
      </c>
      <c r="D136" s="5" t="s">
        <v>1779</v>
      </c>
      <c r="E136" s="16" t="b">
        <v>1</v>
      </c>
      <c r="F136" s="38" t="s">
        <v>11563</v>
      </c>
    </row>
    <row r="137" spans="1:6" x14ac:dyDescent="0.2">
      <c r="A137" s="92"/>
      <c r="B137" s="5" t="s">
        <v>1832</v>
      </c>
      <c r="C137" s="5" t="s">
        <v>1833</v>
      </c>
      <c r="D137" s="5" t="s">
        <v>1779</v>
      </c>
      <c r="E137" s="16" t="b">
        <v>1</v>
      </c>
      <c r="F137" s="38" t="s">
        <v>11564</v>
      </c>
    </row>
    <row r="138" spans="1:6" x14ac:dyDescent="0.2">
      <c r="A138" s="92"/>
      <c r="B138" s="5" t="s">
        <v>1834</v>
      </c>
      <c r="C138" s="5" t="s">
        <v>1835</v>
      </c>
      <c r="D138" s="5" t="s">
        <v>1779</v>
      </c>
      <c r="E138" s="16" t="b">
        <v>1</v>
      </c>
      <c r="F138" s="38" t="s">
        <v>11565</v>
      </c>
    </row>
    <row r="139" spans="1:6" x14ac:dyDescent="0.2">
      <c r="A139" s="92"/>
      <c r="B139" s="5" t="s">
        <v>1836</v>
      </c>
      <c r="C139" s="5" t="s">
        <v>1837</v>
      </c>
      <c r="D139" s="5" t="s">
        <v>1779</v>
      </c>
      <c r="E139" s="16" t="b">
        <v>1</v>
      </c>
      <c r="F139" s="38" t="s">
        <v>11566</v>
      </c>
    </row>
    <row r="140" spans="1:6" x14ac:dyDescent="0.2">
      <c r="A140" s="93"/>
      <c r="B140" s="14" t="s">
        <v>1838</v>
      </c>
      <c r="C140" s="14" t="s">
        <v>1839</v>
      </c>
      <c r="D140" s="14" t="s">
        <v>1779</v>
      </c>
      <c r="E140" s="17" t="b">
        <v>1</v>
      </c>
      <c r="F140" s="39" t="s">
        <v>11567</v>
      </c>
    </row>
    <row r="141" spans="1:6" x14ac:dyDescent="0.2">
      <c r="A141" s="91" t="str">
        <f>HYPERLINK("[#]Codes_for_GE_Names!A17:H17","ARGENTINA")</f>
        <v>ARGENTINA</v>
      </c>
      <c r="B141" s="11" t="s">
        <v>1840</v>
      </c>
      <c r="C141" s="11" t="s">
        <v>1841</v>
      </c>
      <c r="D141" s="11" t="s">
        <v>1589</v>
      </c>
      <c r="E141" s="15" t="b">
        <v>1</v>
      </c>
      <c r="F141" s="43" t="s">
        <v>11568</v>
      </c>
    </row>
    <row r="142" spans="1:6" x14ac:dyDescent="0.2">
      <c r="A142" s="92"/>
      <c r="B142" s="5" t="s">
        <v>1842</v>
      </c>
      <c r="C142" s="5" t="s">
        <v>1843</v>
      </c>
      <c r="D142" s="5" t="s">
        <v>1844</v>
      </c>
      <c r="E142" s="16" t="b">
        <v>1</v>
      </c>
      <c r="F142" s="38" t="s">
        <v>11569</v>
      </c>
    </row>
    <row r="143" spans="1:6" x14ac:dyDescent="0.2">
      <c r="A143" s="92"/>
      <c r="B143" s="5" t="s">
        <v>1845</v>
      </c>
      <c r="C143" s="5" t="s">
        <v>1846</v>
      </c>
      <c r="D143" s="5" t="s">
        <v>1589</v>
      </c>
      <c r="E143" s="16" t="b">
        <v>1</v>
      </c>
      <c r="F143" s="38" t="s">
        <v>11570</v>
      </c>
    </row>
    <row r="144" spans="1:6" x14ac:dyDescent="0.2">
      <c r="A144" s="92"/>
      <c r="B144" s="5" t="s">
        <v>1847</v>
      </c>
      <c r="C144" s="5" t="s">
        <v>1848</v>
      </c>
      <c r="D144" s="5" t="s">
        <v>1589</v>
      </c>
      <c r="E144" s="16" t="b">
        <v>1</v>
      </c>
      <c r="F144" s="38" t="s">
        <v>11571</v>
      </c>
    </row>
    <row r="145" spans="1:6" x14ac:dyDescent="0.2">
      <c r="A145" s="92"/>
      <c r="B145" s="5" t="s">
        <v>1849</v>
      </c>
      <c r="C145" s="5" t="s">
        <v>1850</v>
      </c>
      <c r="D145" s="5" t="s">
        <v>1589</v>
      </c>
      <c r="E145" s="16" t="b">
        <v>1</v>
      </c>
      <c r="F145" s="38" t="s">
        <v>11572</v>
      </c>
    </row>
    <row r="146" spans="1:6" x14ac:dyDescent="0.2">
      <c r="A146" s="92"/>
      <c r="B146" s="5" t="s">
        <v>1851</v>
      </c>
      <c r="C146" s="5" t="s">
        <v>1852</v>
      </c>
      <c r="D146" s="5" t="s">
        <v>1589</v>
      </c>
      <c r="E146" s="16" t="b">
        <v>1</v>
      </c>
      <c r="F146" s="38" t="s">
        <v>11573</v>
      </c>
    </row>
    <row r="147" spans="1:6" x14ac:dyDescent="0.2">
      <c r="A147" s="92"/>
      <c r="B147" s="5" t="s">
        <v>1853</v>
      </c>
      <c r="C147" s="5" t="s">
        <v>1854</v>
      </c>
      <c r="D147" s="5" t="s">
        <v>1589</v>
      </c>
      <c r="E147" s="16" t="b">
        <v>1</v>
      </c>
      <c r="F147" s="38" t="s">
        <v>11574</v>
      </c>
    </row>
    <row r="148" spans="1:6" x14ac:dyDescent="0.2">
      <c r="A148" s="92"/>
      <c r="B148" s="5" t="s">
        <v>1855</v>
      </c>
      <c r="C148" s="5" t="s">
        <v>1856</v>
      </c>
      <c r="D148" s="5" t="s">
        <v>1589</v>
      </c>
      <c r="E148" s="16" t="b">
        <v>1</v>
      </c>
      <c r="F148" s="38" t="s">
        <v>11575</v>
      </c>
    </row>
    <row r="149" spans="1:6" x14ac:dyDescent="0.2">
      <c r="A149" s="92"/>
      <c r="B149" s="5" t="s">
        <v>1857</v>
      </c>
      <c r="C149" s="5" t="s">
        <v>1858</v>
      </c>
      <c r="D149" s="5" t="s">
        <v>1589</v>
      </c>
      <c r="E149" s="16" t="b">
        <v>1</v>
      </c>
      <c r="F149" s="38" t="s">
        <v>11576</v>
      </c>
    </row>
    <row r="150" spans="1:6" x14ac:dyDescent="0.2">
      <c r="A150" s="92"/>
      <c r="B150" s="5" t="s">
        <v>1859</v>
      </c>
      <c r="C150" s="5" t="s">
        <v>1860</v>
      </c>
      <c r="D150" s="5" t="s">
        <v>1589</v>
      </c>
      <c r="E150" s="16" t="b">
        <v>1</v>
      </c>
      <c r="F150" s="38" t="s">
        <v>11577</v>
      </c>
    </row>
    <row r="151" spans="1:6" x14ac:dyDescent="0.2">
      <c r="A151" s="92"/>
      <c r="B151" s="5" t="s">
        <v>1861</v>
      </c>
      <c r="C151" s="5" t="s">
        <v>1862</v>
      </c>
      <c r="D151" s="5" t="s">
        <v>1589</v>
      </c>
      <c r="E151" s="16" t="b">
        <v>1</v>
      </c>
      <c r="F151" s="38" t="s">
        <v>11578</v>
      </c>
    </row>
    <row r="152" spans="1:6" x14ac:dyDescent="0.2">
      <c r="A152" s="92"/>
      <c r="B152" s="5" t="s">
        <v>1863</v>
      </c>
      <c r="C152" s="5" t="s">
        <v>1864</v>
      </c>
      <c r="D152" s="5" t="s">
        <v>1589</v>
      </c>
      <c r="E152" s="16" t="b">
        <v>1</v>
      </c>
      <c r="F152" s="38" t="s">
        <v>11579</v>
      </c>
    </row>
    <row r="153" spans="1:6" x14ac:dyDescent="0.2">
      <c r="A153" s="92"/>
      <c r="B153" s="5" t="s">
        <v>1865</v>
      </c>
      <c r="C153" s="5" t="s">
        <v>1866</v>
      </c>
      <c r="D153" s="5" t="s">
        <v>1589</v>
      </c>
      <c r="E153" s="16" t="b">
        <v>1</v>
      </c>
      <c r="F153" s="38" t="s">
        <v>11580</v>
      </c>
    </row>
    <row r="154" spans="1:6" x14ac:dyDescent="0.2">
      <c r="A154" s="92"/>
      <c r="B154" s="5" t="s">
        <v>1867</v>
      </c>
      <c r="C154" s="5" t="s">
        <v>1868</v>
      </c>
      <c r="D154" s="5" t="s">
        <v>1589</v>
      </c>
      <c r="E154" s="16" t="b">
        <v>1</v>
      </c>
      <c r="F154" s="38" t="s">
        <v>11581</v>
      </c>
    </row>
    <row r="155" spans="1:6" x14ac:dyDescent="0.2">
      <c r="A155" s="92"/>
      <c r="B155" s="5" t="s">
        <v>1869</v>
      </c>
      <c r="C155" s="5" t="s">
        <v>1870</v>
      </c>
      <c r="D155" s="5" t="s">
        <v>1589</v>
      </c>
      <c r="E155" s="16" t="b">
        <v>1</v>
      </c>
      <c r="F155" s="38" t="s">
        <v>11582</v>
      </c>
    </row>
    <row r="156" spans="1:6" x14ac:dyDescent="0.2">
      <c r="A156" s="92"/>
      <c r="B156" s="5" t="s">
        <v>1871</v>
      </c>
      <c r="C156" s="5" t="s">
        <v>1872</v>
      </c>
      <c r="D156" s="5" t="s">
        <v>1589</v>
      </c>
      <c r="E156" s="16" t="b">
        <v>1</v>
      </c>
      <c r="F156" s="38" t="s">
        <v>11583</v>
      </c>
    </row>
    <row r="157" spans="1:6" x14ac:dyDescent="0.2">
      <c r="A157" s="92"/>
      <c r="B157" s="5" t="s">
        <v>1873</v>
      </c>
      <c r="C157" s="5" t="s">
        <v>1874</v>
      </c>
      <c r="D157" s="5" t="s">
        <v>1589</v>
      </c>
      <c r="E157" s="16" t="b">
        <v>1</v>
      </c>
      <c r="F157" s="38" t="s">
        <v>11584</v>
      </c>
    </row>
    <row r="158" spans="1:6" x14ac:dyDescent="0.2">
      <c r="A158" s="92"/>
      <c r="B158" s="5" t="s">
        <v>1875</v>
      </c>
      <c r="C158" s="5" t="s">
        <v>1876</v>
      </c>
      <c r="D158" s="5" t="s">
        <v>1589</v>
      </c>
      <c r="E158" s="16" t="b">
        <v>1</v>
      </c>
      <c r="F158" s="38" t="s">
        <v>11585</v>
      </c>
    </row>
    <row r="159" spans="1:6" x14ac:dyDescent="0.2">
      <c r="A159" s="92"/>
      <c r="B159" s="5" t="s">
        <v>1877</v>
      </c>
      <c r="C159" s="5" t="s">
        <v>1878</v>
      </c>
      <c r="D159" s="5" t="s">
        <v>1589</v>
      </c>
      <c r="E159" s="16" t="b">
        <v>1</v>
      </c>
      <c r="F159" s="38" t="s">
        <v>11586</v>
      </c>
    </row>
    <row r="160" spans="1:6" x14ac:dyDescent="0.2">
      <c r="A160" s="92"/>
      <c r="B160" s="5" t="s">
        <v>1879</v>
      </c>
      <c r="C160" s="5" t="s">
        <v>1880</v>
      </c>
      <c r="D160" s="5" t="s">
        <v>1589</v>
      </c>
      <c r="E160" s="16" t="b">
        <v>1</v>
      </c>
      <c r="F160" s="38" t="s">
        <v>11587</v>
      </c>
    </row>
    <row r="161" spans="1:6" x14ac:dyDescent="0.2">
      <c r="A161" s="92"/>
      <c r="B161" s="5" t="s">
        <v>1881</v>
      </c>
      <c r="C161" s="5" t="s">
        <v>1882</v>
      </c>
      <c r="D161" s="5" t="s">
        <v>1589</v>
      </c>
      <c r="E161" s="16" t="b">
        <v>1</v>
      </c>
      <c r="F161" s="38" t="s">
        <v>11588</v>
      </c>
    </row>
    <row r="162" spans="1:6" x14ac:dyDescent="0.2">
      <c r="A162" s="92"/>
      <c r="B162" s="5" t="s">
        <v>1883</v>
      </c>
      <c r="C162" s="5" t="s">
        <v>1884</v>
      </c>
      <c r="D162" s="5" t="s">
        <v>1589</v>
      </c>
      <c r="E162" s="16" t="b">
        <v>1</v>
      </c>
      <c r="F162" s="38" t="s">
        <v>11589</v>
      </c>
    </row>
    <row r="163" spans="1:6" x14ac:dyDescent="0.2">
      <c r="A163" s="92"/>
      <c r="B163" s="5" t="s">
        <v>1885</v>
      </c>
      <c r="C163" s="5" t="s">
        <v>1886</v>
      </c>
      <c r="D163" s="5" t="s">
        <v>1589</v>
      </c>
      <c r="E163" s="16" t="b">
        <v>1</v>
      </c>
      <c r="F163" s="38" t="s">
        <v>11590</v>
      </c>
    </row>
    <row r="164" spans="1:6" x14ac:dyDescent="0.2">
      <c r="A164" s="93"/>
      <c r="B164" s="14" t="s">
        <v>1887</v>
      </c>
      <c r="C164" s="14" t="s">
        <v>1888</v>
      </c>
      <c r="D164" s="14" t="s">
        <v>1589</v>
      </c>
      <c r="E164" s="17" t="b">
        <v>1</v>
      </c>
      <c r="F164" s="39" t="s">
        <v>11591</v>
      </c>
    </row>
    <row r="165" spans="1:6" x14ac:dyDescent="0.2">
      <c r="A165" s="91" t="str">
        <f>HYPERLINK("[#]Codes_for_GE_Names!A18:H18","ARMENIA")</f>
        <v>ARMENIA</v>
      </c>
      <c r="B165" s="11" t="s">
        <v>1889</v>
      </c>
      <c r="C165" s="11" t="s">
        <v>1890</v>
      </c>
      <c r="D165" s="11" t="s">
        <v>1891</v>
      </c>
      <c r="E165" s="15" t="b">
        <v>1</v>
      </c>
      <c r="F165" s="43" t="s">
        <v>11592</v>
      </c>
    </row>
    <row r="166" spans="1:6" x14ac:dyDescent="0.2">
      <c r="A166" s="92"/>
      <c r="B166" s="5" t="s">
        <v>1892</v>
      </c>
      <c r="C166" s="5" t="s">
        <v>1893</v>
      </c>
      <c r="D166" s="5" t="s">
        <v>1891</v>
      </c>
      <c r="E166" s="16" t="b">
        <v>1</v>
      </c>
      <c r="F166" s="38" t="s">
        <v>11593</v>
      </c>
    </row>
    <row r="167" spans="1:6" x14ac:dyDescent="0.2">
      <c r="A167" s="92"/>
      <c r="B167" s="5" t="s">
        <v>1894</v>
      </c>
      <c r="C167" s="5" t="s">
        <v>1895</v>
      </c>
      <c r="D167" s="5" t="s">
        <v>1891</v>
      </c>
      <c r="E167" s="16" t="b">
        <v>1</v>
      </c>
      <c r="F167" s="38" t="s">
        <v>11594</v>
      </c>
    </row>
    <row r="168" spans="1:6" x14ac:dyDescent="0.2">
      <c r="A168" s="92"/>
      <c r="B168" s="5" t="s">
        <v>1896</v>
      </c>
      <c r="C168" s="5" t="s">
        <v>1897</v>
      </c>
      <c r="D168" s="5" t="s">
        <v>1891</v>
      </c>
      <c r="E168" s="16" t="b">
        <v>1</v>
      </c>
      <c r="F168" s="38" t="s">
        <v>11595</v>
      </c>
    </row>
    <row r="169" spans="1:6" x14ac:dyDescent="0.2">
      <c r="A169" s="92"/>
      <c r="B169" s="5" t="s">
        <v>1898</v>
      </c>
      <c r="C169" s="5" t="s">
        <v>1899</v>
      </c>
      <c r="D169" s="5" t="s">
        <v>1891</v>
      </c>
      <c r="E169" s="16" t="b">
        <v>1</v>
      </c>
      <c r="F169" s="38" t="s">
        <v>11596</v>
      </c>
    </row>
    <row r="170" spans="1:6" x14ac:dyDescent="0.2">
      <c r="A170" s="92"/>
      <c r="B170" s="5" t="s">
        <v>1900</v>
      </c>
      <c r="C170" s="5" t="s">
        <v>1901</v>
      </c>
      <c r="D170" s="5" t="s">
        <v>1891</v>
      </c>
      <c r="E170" s="16" t="b">
        <v>1</v>
      </c>
      <c r="F170" s="38" t="s">
        <v>11597</v>
      </c>
    </row>
    <row r="171" spans="1:6" x14ac:dyDescent="0.2">
      <c r="A171" s="92"/>
      <c r="B171" s="5" t="s">
        <v>1902</v>
      </c>
      <c r="C171" s="5" t="s">
        <v>1903</v>
      </c>
      <c r="D171" s="5" t="s">
        <v>1891</v>
      </c>
      <c r="E171" s="16" t="b">
        <v>1</v>
      </c>
      <c r="F171" s="38" t="s">
        <v>11598</v>
      </c>
    </row>
    <row r="172" spans="1:6" x14ac:dyDescent="0.2">
      <c r="A172" s="92"/>
      <c r="B172" s="5" t="s">
        <v>1904</v>
      </c>
      <c r="C172" s="5" t="s">
        <v>1905</v>
      </c>
      <c r="D172" s="5" t="s">
        <v>1891</v>
      </c>
      <c r="E172" s="16" t="b">
        <v>1</v>
      </c>
      <c r="F172" s="38" t="s">
        <v>11599</v>
      </c>
    </row>
    <row r="173" spans="1:6" x14ac:dyDescent="0.2">
      <c r="A173" s="92"/>
      <c r="B173" s="5" t="s">
        <v>1906</v>
      </c>
      <c r="C173" s="5" t="s">
        <v>1907</v>
      </c>
      <c r="D173" s="5" t="s">
        <v>1891</v>
      </c>
      <c r="E173" s="16" t="b">
        <v>1</v>
      </c>
      <c r="F173" s="38" t="s">
        <v>11600</v>
      </c>
    </row>
    <row r="174" spans="1:6" x14ac:dyDescent="0.2">
      <c r="A174" s="92"/>
      <c r="B174" s="5" t="s">
        <v>1908</v>
      </c>
      <c r="C174" s="5" t="s">
        <v>1909</v>
      </c>
      <c r="D174" s="5" t="s">
        <v>1891</v>
      </c>
      <c r="E174" s="16" t="b">
        <v>1</v>
      </c>
      <c r="F174" s="38" t="s">
        <v>11601</v>
      </c>
    </row>
    <row r="175" spans="1:6" x14ac:dyDescent="0.2">
      <c r="A175" s="93"/>
      <c r="B175" s="14" t="s">
        <v>1910</v>
      </c>
      <c r="C175" s="14" t="s">
        <v>1911</v>
      </c>
      <c r="D175" s="14" t="s">
        <v>1912</v>
      </c>
      <c r="E175" s="17" t="b">
        <v>1</v>
      </c>
      <c r="F175" s="39" t="s">
        <v>11602</v>
      </c>
    </row>
    <row r="176" spans="1:6" x14ac:dyDescent="0.2">
      <c r="A176" s="91" t="str">
        <f>HYPERLINK("[#]Codes_for_GE_Names!A21:H21","AUSTRALIA")</f>
        <v>AUSTRALIA</v>
      </c>
      <c r="B176" s="11" t="s">
        <v>1913</v>
      </c>
      <c r="C176" s="11" t="s">
        <v>1914</v>
      </c>
      <c r="D176" s="11" t="s">
        <v>1915</v>
      </c>
      <c r="E176" s="15" t="b">
        <v>1</v>
      </c>
      <c r="F176" s="43" t="s">
        <v>11603</v>
      </c>
    </row>
    <row r="177" spans="1:6" x14ac:dyDescent="0.2">
      <c r="A177" s="92"/>
      <c r="B177" s="5" t="s">
        <v>1916</v>
      </c>
      <c r="C177" s="5" t="s">
        <v>1917</v>
      </c>
      <c r="D177" s="5" t="s">
        <v>1918</v>
      </c>
      <c r="E177" s="16" t="b">
        <v>1</v>
      </c>
      <c r="F177" s="38" t="s">
        <v>11604</v>
      </c>
    </row>
    <row r="178" spans="1:6" x14ac:dyDescent="0.2">
      <c r="A178" s="92"/>
      <c r="B178" s="5" t="s">
        <v>1919</v>
      </c>
      <c r="C178" s="5" t="s">
        <v>1920</v>
      </c>
      <c r="D178" s="5" t="s">
        <v>1915</v>
      </c>
      <c r="E178" s="16" t="b">
        <v>1</v>
      </c>
      <c r="F178" s="38" t="s">
        <v>11605</v>
      </c>
    </row>
    <row r="179" spans="1:6" x14ac:dyDescent="0.2">
      <c r="A179" s="92"/>
      <c r="B179" s="5" t="s">
        <v>1921</v>
      </c>
      <c r="C179" s="5" t="s">
        <v>1922</v>
      </c>
      <c r="D179" s="5" t="s">
        <v>1918</v>
      </c>
      <c r="E179" s="16" t="b">
        <v>1</v>
      </c>
      <c r="F179" s="38" t="s">
        <v>11606</v>
      </c>
    </row>
    <row r="180" spans="1:6" x14ac:dyDescent="0.2">
      <c r="A180" s="92"/>
      <c r="B180" s="5" t="s">
        <v>1923</v>
      </c>
      <c r="C180" s="5" t="s">
        <v>1924</v>
      </c>
      <c r="D180" s="5" t="s">
        <v>1918</v>
      </c>
      <c r="E180" s="16" t="b">
        <v>1</v>
      </c>
      <c r="F180" s="38" t="s">
        <v>11607</v>
      </c>
    </row>
    <row r="181" spans="1:6" x14ac:dyDescent="0.2">
      <c r="A181" s="92"/>
      <c r="B181" s="5" t="s">
        <v>1925</v>
      </c>
      <c r="C181" s="5" t="s">
        <v>1926</v>
      </c>
      <c r="D181" s="5" t="s">
        <v>1918</v>
      </c>
      <c r="E181" s="16" t="b">
        <v>1</v>
      </c>
      <c r="F181" s="38" t="s">
        <v>11608</v>
      </c>
    </row>
    <row r="182" spans="1:6" x14ac:dyDescent="0.2">
      <c r="A182" s="92"/>
      <c r="B182" s="5" t="s">
        <v>1927</v>
      </c>
      <c r="C182" s="5" t="s">
        <v>1928</v>
      </c>
      <c r="D182" s="5" t="s">
        <v>1918</v>
      </c>
      <c r="E182" s="16" t="b">
        <v>1</v>
      </c>
      <c r="F182" s="38" t="s">
        <v>11609</v>
      </c>
    </row>
    <row r="183" spans="1:6" x14ac:dyDescent="0.2">
      <c r="A183" s="93"/>
      <c r="B183" s="14" t="s">
        <v>1929</v>
      </c>
      <c r="C183" s="14" t="s">
        <v>1930</v>
      </c>
      <c r="D183" s="14" t="s">
        <v>1918</v>
      </c>
      <c r="E183" s="17" t="b">
        <v>1</v>
      </c>
      <c r="F183" s="39" t="s">
        <v>11610</v>
      </c>
    </row>
    <row r="184" spans="1:6" x14ac:dyDescent="0.2">
      <c r="A184" s="91" t="str">
        <f>HYPERLINK("[#]Codes_for_GE_Names!A22:H22","AUSTRIA")</f>
        <v>AUSTRIA</v>
      </c>
      <c r="B184" s="11" t="s">
        <v>1931</v>
      </c>
      <c r="C184" s="11" t="s">
        <v>1932</v>
      </c>
      <c r="D184" s="11" t="s">
        <v>1918</v>
      </c>
      <c r="E184" s="15" t="b">
        <v>1</v>
      </c>
      <c r="F184" s="43" t="s">
        <v>11611</v>
      </c>
    </row>
    <row r="185" spans="1:6" x14ac:dyDescent="0.2">
      <c r="A185" s="92"/>
      <c r="B185" s="5" t="s">
        <v>1933</v>
      </c>
      <c r="C185" s="5" t="s">
        <v>1934</v>
      </c>
      <c r="D185" s="5" t="s">
        <v>1918</v>
      </c>
      <c r="E185" s="16" t="b">
        <v>1</v>
      </c>
      <c r="F185" s="38" t="s">
        <v>11612</v>
      </c>
    </row>
    <row r="186" spans="1:6" x14ac:dyDescent="0.2">
      <c r="A186" s="92"/>
      <c r="B186" s="5" t="s">
        <v>1935</v>
      </c>
      <c r="C186" s="5" t="s">
        <v>1936</v>
      </c>
      <c r="D186" s="5" t="s">
        <v>1918</v>
      </c>
      <c r="E186" s="16" t="b">
        <v>1</v>
      </c>
      <c r="F186" s="38" t="s">
        <v>11613</v>
      </c>
    </row>
    <row r="187" spans="1:6" x14ac:dyDescent="0.2">
      <c r="A187" s="92"/>
      <c r="B187" s="5" t="s">
        <v>1937</v>
      </c>
      <c r="C187" s="5" t="s">
        <v>1938</v>
      </c>
      <c r="D187" s="5" t="s">
        <v>1918</v>
      </c>
      <c r="E187" s="16" t="b">
        <v>1</v>
      </c>
      <c r="F187" s="38" t="s">
        <v>11614</v>
      </c>
    </row>
    <row r="188" spans="1:6" x14ac:dyDescent="0.2">
      <c r="A188" s="92"/>
      <c r="B188" s="5" t="s">
        <v>1939</v>
      </c>
      <c r="C188" s="5" t="s">
        <v>1940</v>
      </c>
      <c r="D188" s="5" t="s">
        <v>1918</v>
      </c>
      <c r="E188" s="16" t="b">
        <v>1</v>
      </c>
      <c r="F188" s="38" t="s">
        <v>11615</v>
      </c>
    </row>
    <row r="189" spans="1:6" x14ac:dyDescent="0.2">
      <c r="A189" s="92"/>
      <c r="B189" s="5" t="s">
        <v>1941</v>
      </c>
      <c r="C189" s="5" t="s">
        <v>1942</v>
      </c>
      <c r="D189" s="5" t="s">
        <v>1918</v>
      </c>
      <c r="E189" s="16" t="b">
        <v>1</v>
      </c>
      <c r="F189" s="38" t="s">
        <v>11616</v>
      </c>
    </row>
    <row r="190" spans="1:6" x14ac:dyDescent="0.2">
      <c r="A190" s="92"/>
      <c r="B190" s="5" t="s">
        <v>1943</v>
      </c>
      <c r="C190" s="5" t="s">
        <v>1944</v>
      </c>
      <c r="D190" s="5" t="s">
        <v>1918</v>
      </c>
      <c r="E190" s="16" t="b">
        <v>1</v>
      </c>
      <c r="F190" s="38" t="s">
        <v>11617</v>
      </c>
    </row>
    <row r="191" spans="1:6" x14ac:dyDescent="0.2">
      <c r="A191" s="92"/>
      <c r="B191" s="5" t="s">
        <v>1945</v>
      </c>
      <c r="C191" s="5" t="s">
        <v>1946</v>
      </c>
      <c r="D191" s="5" t="s">
        <v>1918</v>
      </c>
      <c r="E191" s="16" t="b">
        <v>1</v>
      </c>
      <c r="F191" s="38" t="s">
        <v>11618</v>
      </c>
    </row>
    <row r="192" spans="1:6" x14ac:dyDescent="0.2">
      <c r="A192" s="93"/>
      <c r="B192" s="14" t="s">
        <v>1947</v>
      </c>
      <c r="C192" s="14" t="s">
        <v>1948</v>
      </c>
      <c r="D192" s="14" t="s">
        <v>1918</v>
      </c>
      <c r="E192" s="17" t="b">
        <v>1</v>
      </c>
      <c r="F192" s="39" t="s">
        <v>11619</v>
      </c>
    </row>
    <row r="193" spans="1:6" x14ac:dyDescent="0.2">
      <c r="A193" s="91" t="str">
        <f>HYPERLINK("[#]Codes_for_GE_Names!A23:H23","AZERBAIJAN")</f>
        <v>AZERBAIJAN</v>
      </c>
      <c r="B193" s="11" t="s">
        <v>1949</v>
      </c>
      <c r="C193" s="11" t="s">
        <v>1950</v>
      </c>
      <c r="D193" s="11" t="s">
        <v>1951</v>
      </c>
      <c r="E193" s="15" t="b">
        <v>1</v>
      </c>
      <c r="F193" s="43" t="s">
        <v>11620</v>
      </c>
    </row>
    <row r="194" spans="1:6" x14ac:dyDescent="0.2">
      <c r="A194" s="92"/>
      <c r="B194" s="5" t="s">
        <v>1952</v>
      </c>
      <c r="C194" s="5" t="s">
        <v>1953</v>
      </c>
      <c r="D194" s="5" t="s">
        <v>1951</v>
      </c>
      <c r="E194" s="16" t="b">
        <v>1</v>
      </c>
      <c r="F194" s="38" t="s">
        <v>11621</v>
      </c>
    </row>
    <row r="195" spans="1:6" x14ac:dyDescent="0.2">
      <c r="A195" s="92"/>
      <c r="B195" s="5" t="s">
        <v>1954</v>
      </c>
      <c r="C195" s="5" t="s">
        <v>1955</v>
      </c>
      <c r="D195" s="5" t="s">
        <v>1951</v>
      </c>
      <c r="E195" s="16" t="b">
        <v>1</v>
      </c>
      <c r="F195" s="38" t="s">
        <v>11622</v>
      </c>
    </row>
    <row r="196" spans="1:6" x14ac:dyDescent="0.2">
      <c r="A196" s="92"/>
      <c r="B196" s="5" t="s">
        <v>1956</v>
      </c>
      <c r="C196" s="5" t="s">
        <v>1957</v>
      </c>
      <c r="D196" s="5" t="s">
        <v>1951</v>
      </c>
      <c r="E196" s="16" t="b">
        <v>1</v>
      </c>
      <c r="F196" s="38" t="s">
        <v>11623</v>
      </c>
    </row>
    <row r="197" spans="1:6" x14ac:dyDescent="0.2">
      <c r="A197" s="92"/>
      <c r="B197" s="5" t="s">
        <v>1958</v>
      </c>
      <c r="C197" s="5" t="s">
        <v>1959</v>
      </c>
      <c r="D197" s="5" t="s">
        <v>1951</v>
      </c>
      <c r="E197" s="16" t="b">
        <v>1</v>
      </c>
      <c r="F197" s="38" t="s">
        <v>11624</v>
      </c>
    </row>
    <row r="198" spans="1:6" x14ac:dyDescent="0.2">
      <c r="A198" s="92"/>
      <c r="B198" s="5" t="s">
        <v>1960</v>
      </c>
      <c r="C198" s="5" t="s">
        <v>1961</v>
      </c>
      <c r="D198" s="5" t="s">
        <v>1951</v>
      </c>
      <c r="E198" s="16" t="b">
        <v>1</v>
      </c>
      <c r="F198" s="38" t="s">
        <v>11625</v>
      </c>
    </row>
    <row r="199" spans="1:6" x14ac:dyDescent="0.2">
      <c r="A199" s="92"/>
      <c r="B199" s="5" t="s">
        <v>1962</v>
      </c>
      <c r="C199" s="5" t="s">
        <v>1963</v>
      </c>
      <c r="D199" s="5" t="s">
        <v>1951</v>
      </c>
      <c r="E199" s="16" t="b">
        <v>1</v>
      </c>
      <c r="F199" s="38" t="s">
        <v>11626</v>
      </c>
    </row>
    <row r="200" spans="1:6" x14ac:dyDescent="0.2">
      <c r="A200" s="92"/>
      <c r="B200" s="5" t="s">
        <v>1964</v>
      </c>
      <c r="C200" s="5" t="s">
        <v>1965</v>
      </c>
      <c r="D200" s="5" t="s">
        <v>1912</v>
      </c>
      <c r="E200" s="16" t="b">
        <v>1</v>
      </c>
      <c r="F200" s="38" t="s">
        <v>11627</v>
      </c>
    </row>
    <row r="201" spans="1:6" x14ac:dyDescent="0.2">
      <c r="A201" s="92"/>
      <c r="B201" s="5" t="s">
        <v>1966</v>
      </c>
      <c r="C201" s="5" t="s">
        <v>1967</v>
      </c>
      <c r="D201" s="5" t="s">
        <v>1951</v>
      </c>
      <c r="E201" s="16" t="b">
        <v>1</v>
      </c>
      <c r="F201" s="38" t="s">
        <v>11628</v>
      </c>
    </row>
    <row r="202" spans="1:6" x14ac:dyDescent="0.2">
      <c r="A202" s="92"/>
      <c r="B202" s="5" t="s">
        <v>1968</v>
      </c>
      <c r="C202" s="5" t="s">
        <v>1969</v>
      </c>
      <c r="D202" s="5" t="s">
        <v>1951</v>
      </c>
      <c r="E202" s="16" t="b">
        <v>1</v>
      </c>
      <c r="F202" s="38" t="s">
        <v>11629</v>
      </c>
    </row>
    <row r="203" spans="1:6" x14ac:dyDescent="0.2">
      <c r="A203" s="92"/>
      <c r="B203" s="5" t="s">
        <v>1970</v>
      </c>
      <c r="C203" s="5" t="s">
        <v>1971</v>
      </c>
      <c r="D203" s="5" t="s">
        <v>1951</v>
      </c>
      <c r="E203" s="16" t="b">
        <v>1</v>
      </c>
      <c r="F203" s="38" t="s">
        <v>11630</v>
      </c>
    </row>
    <row r="204" spans="1:6" x14ac:dyDescent="0.2">
      <c r="A204" s="92"/>
      <c r="B204" s="5" t="s">
        <v>1972</v>
      </c>
      <c r="C204" s="5" t="s">
        <v>1973</v>
      </c>
      <c r="D204" s="5" t="s">
        <v>1951</v>
      </c>
      <c r="E204" s="16" t="b">
        <v>1</v>
      </c>
      <c r="F204" s="38" t="s">
        <v>11631</v>
      </c>
    </row>
    <row r="205" spans="1:6" x14ac:dyDescent="0.2">
      <c r="A205" s="92"/>
      <c r="B205" s="5" t="s">
        <v>1974</v>
      </c>
      <c r="C205" s="5" t="s">
        <v>1975</v>
      </c>
      <c r="D205" s="5" t="s">
        <v>1951</v>
      </c>
      <c r="E205" s="16" t="b">
        <v>1</v>
      </c>
      <c r="F205" s="38" t="s">
        <v>11632</v>
      </c>
    </row>
    <row r="206" spans="1:6" x14ac:dyDescent="0.2">
      <c r="A206" s="92"/>
      <c r="B206" s="5" t="s">
        <v>1976</v>
      </c>
      <c r="C206" s="5" t="s">
        <v>1977</v>
      </c>
      <c r="D206" s="5" t="s">
        <v>1951</v>
      </c>
      <c r="E206" s="16" t="b">
        <v>1</v>
      </c>
      <c r="F206" s="38" t="s">
        <v>11633</v>
      </c>
    </row>
    <row r="207" spans="1:6" x14ac:dyDescent="0.2">
      <c r="A207" s="92"/>
      <c r="B207" s="5" t="s">
        <v>1978</v>
      </c>
      <c r="C207" s="5" t="s">
        <v>1979</v>
      </c>
      <c r="D207" s="5" t="s">
        <v>1951</v>
      </c>
      <c r="E207" s="16" t="b">
        <v>1</v>
      </c>
      <c r="F207" s="38" t="s">
        <v>11634</v>
      </c>
    </row>
    <row r="208" spans="1:6" x14ac:dyDescent="0.2">
      <c r="A208" s="92"/>
      <c r="B208" s="5" t="s">
        <v>1980</v>
      </c>
      <c r="C208" s="5" t="s">
        <v>1981</v>
      </c>
      <c r="D208" s="5" t="s">
        <v>1951</v>
      </c>
      <c r="E208" s="16" t="b">
        <v>1</v>
      </c>
      <c r="F208" s="38" t="s">
        <v>11635</v>
      </c>
    </row>
    <row r="209" spans="1:6" x14ac:dyDescent="0.2">
      <c r="A209" s="92"/>
      <c r="B209" s="5" t="s">
        <v>1982</v>
      </c>
      <c r="C209" s="5" t="s">
        <v>1983</v>
      </c>
      <c r="D209" s="5" t="s">
        <v>1951</v>
      </c>
      <c r="E209" s="16" t="b">
        <v>1</v>
      </c>
      <c r="F209" s="38" t="s">
        <v>11636</v>
      </c>
    </row>
    <row r="210" spans="1:6" x14ac:dyDescent="0.2">
      <c r="A210" s="92"/>
      <c r="B210" s="5" t="s">
        <v>1984</v>
      </c>
      <c r="C210" s="5" t="s">
        <v>1985</v>
      </c>
      <c r="D210" s="5" t="s">
        <v>1912</v>
      </c>
      <c r="E210" s="16" t="b">
        <v>1</v>
      </c>
      <c r="F210" s="38" t="s">
        <v>11637</v>
      </c>
    </row>
    <row r="211" spans="1:6" x14ac:dyDescent="0.2">
      <c r="A211" s="92"/>
      <c r="B211" s="5" t="s">
        <v>1986</v>
      </c>
      <c r="C211" s="5" t="s">
        <v>1987</v>
      </c>
      <c r="D211" s="5" t="s">
        <v>1951</v>
      </c>
      <c r="E211" s="16" t="b">
        <v>1</v>
      </c>
      <c r="F211" s="38" t="s">
        <v>11638</v>
      </c>
    </row>
    <row r="212" spans="1:6" x14ac:dyDescent="0.2">
      <c r="A212" s="92"/>
      <c r="B212" s="5" t="s">
        <v>1988</v>
      </c>
      <c r="C212" s="5" t="s">
        <v>1989</v>
      </c>
      <c r="D212" s="5" t="s">
        <v>1951</v>
      </c>
      <c r="E212" s="16" t="b">
        <v>1</v>
      </c>
      <c r="F212" s="38" t="s">
        <v>11639</v>
      </c>
    </row>
    <row r="213" spans="1:6" x14ac:dyDescent="0.2">
      <c r="A213" s="92"/>
      <c r="B213" s="5" t="s">
        <v>1990</v>
      </c>
      <c r="C213" s="5" t="s">
        <v>1991</v>
      </c>
      <c r="D213" s="5" t="s">
        <v>1951</v>
      </c>
      <c r="E213" s="16" t="b">
        <v>1</v>
      </c>
      <c r="F213" s="38" t="s">
        <v>11640</v>
      </c>
    </row>
    <row r="214" spans="1:6" x14ac:dyDescent="0.2">
      <c r="A214" s="92"/>
      <c r="B214" s="5" t="s">
        <v>1992</v>
      </c>
      <c r="C214" s="5" t="s">
        <v>1993</v>
      </c>
      <c r="D214" s="5" t="s">
        <v>1951</v>
      </c>
      <c r="E214" s="16" t="b">
        <v>1</v>
      </c>
      <c r="F214" s="38" t="s">
        <v>11641</v>
      </c>
    </row>
    <row r="215" spans="1:6" x14ac:dyDescent="0.2">
      <c r="A215" s="92"/>
      <c r="B215" s="5" t="s">
        <v>1994</v>
      </c>
      <c r="C215" s="5" t="s">
        <v>1995</v>
      </c>
      <c r="D215" s="5" t="s">
        <v>1951</v>
      </c>
      <c r="E215" s="16" t="b">
        <v>1</v>
      </c>
      <c r="F215" s="38" t="s">
        <v>11642</v>
      </c>
    </row>
    <row r="216" spans="1:6" x14ac:dyDescent="0.2">
      <c r="A216" s="92"/>
      <c r="B216" s="5" t="s">
        <v>1996</v>
      </c>
      <c r="C216" s="5" t="s">
        <v>1997</v>
      </c>
      <c r="D216" s="5" t="s">
        <v>1951</v>
      </c>
      <c r="E216" s="16" t="b">
        <v>1</v>
      </c>
      <c r="F216" s="38" t="s">
        <v>11643</v>
      </c>
    </row>
    <row r="217" spans="1:6" x14ac:dyDescent="0.2">
      <c r="A217" s="92"/>
      <c r="B217" s="5" t="s">
        <v>1998</v>
      </c>
      <c r="C217" s="5" t="s">
        <v>1999</v>
      </c>
      <c r="D217" s="5" t="s">
        <v>1951</v>
      </c>
      <c r="E217" s="16" t="b">
        <v>1</v>
      </c>
      <c r="F217" s="38" t="s">
        <v>11644</v>
      </c>
    </row>
    <row r="218" spans="1:6" x14ac:dyDescent="0.2">
      <c r="A218" s="92"/>
      <c r="B218" s="5" t="s">
        <v>2000</v>
      </c>
      <c r="C218" s="5" t="s">
        <v>2001</v>
      </c>
      <c r="D218" s="5" t="s">
        <v>1951</v>
      </c>
      <c r="E218" s="16" t="b">
        <v>1</v>
      </c>
      <c r="F218" s="38" t="s">
        <v>11645</v>
      </c>
    </row>
    <row r="219" spans="1:6" x14ac:dyDescent="0.2">
      <c r="A219" s="92"/>
      <c r="B219" s="5" t="s">
        <v>2002</v>
      </c>
      <c r="C219" s="5" t="s">
        <v>2003</v>
      </c>
      <c r="D219" s="5" t="s">
        <v>1951</v>
      </c>
      <c r="E219" s="16" t="b">
        <v>1</v>
      </c>
      <c r="F219" s="38" t="s">
        <v>11646</v>
      </c>
    </row>
    <row r="220" spans="1:6" x14ac:dyDescent="0.2">
      <c r="A220" s="92"/>
      <c r="B220" s="5" t="s">
        <v>2004</v>
      </c>
      <c r="C220" s="5" t="s">
        <v>2005</v>
      </c>
      <c r="D220" s="5" t="s">
        <v>1912</v>
      </c>
      <c r="E220" s="16" t="b">
        <v>1</v>
      </c>
      <c r="F220" s="38" t="s">
        <v>11647</v>
      </c>
    </row>
    <row r="221" spans="1:6" x14ac:dyDescent="0.2">
      <c r="A221" s="92"/>
      <c r="B221" s="5" t="s">
        <v>2006</v>
      </c>
      <c r="C221" s="5" t="s">
        <v>2005</v>
      </c>
      <c r="D221" s="5" t="s">
        <v>1951</v>
      </c>
      <c r="E221" s="16" t="b">
        <v>1</v>
      </c>
      <c r="F221" s="38" t="s">
        <v>11648</v>
      </c>
    </row>
    <row r="222" spans="1:6" x14ac:dyDescent="0.2">
      <c r="A222" s="92"/>
      <c r="B222" s="5" t="s">
        <v>2007</v>
      </c>
      <c r="C222" s="5" t="s">
        <v>2008</v>
      </c>
      <c r="D222" s="5" t="s">
        <v>1951</v>
      </c>
      <c r="E222" s="16" t="b">
        <v>1</v>
      </c>
      <c r="F222" s="38" t="s">
        <v>11649</v>
      </c>
    </row>
    <row r="223" spans="1:6" x14ac:dyDescent="0.2">
      <c r="A223" s="92"/>
      <c r="B223" s="5" t="s">
        <v>2009</v>
      </c>
      <c r="C223" s="5" t="s">
        <v>2010</v>
      </c>
      <c r="D223" s="5" t="s">
        <v>1951</v>
      </c>
      <c r="E223" s="16" t="b">
        <v>1</v>
      </c>
      <c r="F223" s="38" t="s">
        <v>11650</v>
      </c>
    </row>
    <row r="224" spans="1:6" x14ac:dyDescent="0.2">
      <c r="A224" s="92"/>
      <c r="B224" s="5" t="s">
        <v>2011</v>
      </c>
      <c r="C224" s="5" t="s">
        <v>2012</v>
      </c>
      <c r="D224" s="5" t="s">
        <v>1912</v>
      </c>
      <c r="E224" s="16" t="b">
        <v>1</v>
      </c>
      <c r="F224" s="38" t="s">
        <v>11651</v>
      </c>
    </row>
    <row r="225" spans="1:6" x14ac:dyDescent="0.2">
      <c r="A225" s="92"/>
      <c r="B225" s="5" t="s">
        <v>2013</v>
      </c>
      <c r="C225" s="5" t="s">
        <v>2014</v>
      </c>
      <c r="D225" s="5" t="s">
        <v>1912</v>
      </c>
      <c r="E225" s="16" t="b">
        <v>1</v>
      </c>
      <c r="F225" s="38" t="s">
        <v>11652</v>
      </c>
    </row>
    <row r="226" spans="1:6" x14ac:dyDescent="0.2">
      <c r="A226" s="92"/>
      <c r="B226" s="5" t="s">
        <v>2015</v>
      </c>
      <c r="C226" s="5" t="s">
        <v>2016</v>
      </c>
      <c r="D226" s="25" t="s">
        <v>2017</v>
      </c>
      <c r="E226" s="26" t="b">
        <v>0</v>
      </c>
      <c r="F226" s="31" t="s">
        <v>11653</v>
      </c>
    </row>
    <row r="227" spans="1:6" x14ac:dyDescent="0.2">
      <c r="A227" s="92"/>
      <c r="B227" s="5" t="s">
        <v>2018</v>
      </c>
      <c r="C227" s="5" t="s">
        <v>2019</v>
      </c>
      <c r="D227" s="5" t="s">
        <v>1951</v>
      </c>
      <c r="E227" s="16" t="b">
        <v>1</v>
      </c>
      <c r="F227" s="38" t="s">
        <v>11654</v>
      </c>
    </row>
    <row r="228" spans="1:6" x14ac:dyDescent="0.2">
      <c r="A228" s="92"/>
      <c r="B228" s="5" t="s">
        <v>2020</v>
      </c>
      <c r="C228" s="5" t="s">
        <v>2021</v>
      </c>
      <c r="D228" s="5" t="s">
        <v>1951</v>
      </c>
      <c r="E228" s="16" t="b">
        <v>1</v>
      </c>
      <c r="F228" s="38" t="s">
        <v>11655</v>
      </c>
    </row>
    <row r="229" spans="1:6" x14ac:dyDescent="0.2">
      <c r="A229" s="92"/>
      <c r="B229" s="5" t="s">
        <v>2022</v>
      </c>
      <c r="C229" s="5" t="s">
        <v>2023</v>
      </c>
      <c r="D229" s="5" t="s">
        <v>1951</v>
      </c>
      <c r="E229" s="16" t="b">
        <v>1</v>
      </c>
      <c r="F229" s="38" t="s">
        <v>11656</v>
      </c>
    </row>
    <row r="230" spans="1:6" x14ac:dyDescent="0.2">
      <c r="A230" s="92"/>
      <c r="B230" s="5" t="s">
        <v>2024</v>
      </c>
      <c r="C230" s="5" t="s">
        <v>2025</v>
      </c>
      <c r="D230" s="5" t="s">
        <v>1912</v>
      </c>
      <c r="E230" s="16" t="b">
        <v>1</v>
      </c>
      <c r="F230" s="38" t="s">
        <v>11657</v>
      </c>
    </row>
    <row r="231" spans="1:6" x14ac:dyDescent="0.2">
      <c r="A231" s="92"/>
      <c r="B231" s="5" t="s">
        <v>2026</v>
      </c>
      <c r="C231" s="5" t="s">
        <v>2027</v>
      </c>
      <c r="D231" s="5" t="s">
        <v>1951</v>
      </c>
      <c r="E231" s="16" t="b">
        <v>1</v>
      </c>
      <c r="F231" s="38" t="s">
        <v>11658</v>
      </c>
    </row>
    <row r="232" spans="1:6" x14ac:dyDescent="0.2">
      <c r="A232" s="92"/>
      <c r="B232" s="5" t="s">
        <v>2028</v>
      </c>
      <c r="C232" s="5" t="s">
        <v>2029</v>
      </c>
      <c r="D232" s="5" t="s">
        <v>1951</v>
      </c>
      <c r="E232" s="16" t="b">
        <v>1</v>
      </c>
      <c r="F232" s="38" t="s">
        <v>11659</v>
      </c>
    </row>
    <row r="233" spans="1:6" x14ac:dyDescent="0.2">
      <c r="A233" s="92"/>
      <c r="B233" s="5" t="s">
        <v>2030</v>
      </c>
      <c r="C233" s="5" t="s">
        <v>2031</v>
      </c>
      <c r="D233" s="5" t="s">
        <v>1951</v>
      </c>
      <c r="E233" s="16" t="b">
        <v>1</v>
      </c>
      <c r="F233" s="38" t="s">
        <v>11660</v>
      </c>
    </row>
    <row r="234" spans="1:6" x14ac:dyDescent="0.2">
      <c r="A234" s="92"/>
      <c r="B234" s="5" t="s">
        <v>2032</v>
      </c>
      <c r="C234" s="5" t="s">
        <v>2033</v>
      </c>
      <c r="D234" s="5" t="s">
        <v>1951</v>
      </c>
      <c r="E234" s="16" t="b">
        <v>1</v>
      </c>
      <c r="F234" s="38" t="s">
        <v>11661</v>
      </c>
    </row>
    <row r="235" spans="1:6" x14ac:dyDescent="0.2">
      <c r="A235" s="92"/>
      <c r="B235" s="5" t="s">
        <v>2034</v>
      </c>
      <c r="C235" s="5" t="s">
        <v>2035</v>
      </c>
      <c r="D235" s="5" t="s">
        <v>1951</v>
      </c>
      <c r="E235" s="16" t="b">
        <v>1</v>
      </c>
      <c r="F235" s="38" t="s">
        <v>11662</v>
      </c>
    </row>
    <row r="236" spans="1:6" x14ac:dyDescent="0.2">
      <c r="A236" s="92"/>
      <c r="B236" s="5" t="s">
        <v>2036</v>
      </c>
      <c r="C236" s="5" t="s">
        <v>2037</v>
      </c>
      <c r="D236" s="5" t="s">
        <v>1951</v>
      </c>
      <c r="E236" s="16" t="b">
        <v>1</v>
      </c>
      <c r="F236" s="38" t="s">
        <v>11663</v>
      </c>
    </row>
    <row r="237" spans="1:6" x14ac:dyDescent="0.2">
      <c r="A237" s="92"/>
      <c r="B237" s="5" t="s">
        <v>2038</v>
      </c>
      <c r="C237" s="5" t="s">
        <v>2039</v>
      </c>
      <c r="D237" s="5" t="s">
        <v>1951</v>
      </c>
      <c r="E237" s="16" t="b">
        <v>1</v>
      </c>
      <c r="F237" s="38" t="s">
        <v>11664</v>
      </c>
    </row>
    <row r="238" spans="1:6" x14ac:dyDescent="0.2">
      <c r="A238" s="92"/>
      <c r="B238" s="5" t="s">
        <v>2040</v>
      </c>
      <c r="C238" s="5" t="s">
        <v>2041</v>
      </c>
      <c r="D238" s="5" t="s">
        <v>1951</v>
      </c>
      <c r="E238" s="16" t="b">
        <v>1</v>
      </c>
      <c r="F238" s="38" t="s">
        <v>11665</v>
      </c>
    </row>
    <row r="239" spans="1:6" x14ac:dyDescent="0.2">
      <c r="A239" s="92"/>
      <c r="B239" s="5" t="s">
        <v>2042</v>
      </c>
      <c r="C239" s="5" t="s">
        <v>2043</v>
      </c>
      <c r="D239" s="5" t="s">
        <v>1951</v>
      </c>
      <c r="E239" s="16" t="b">
        <v>1</v>
      </c>
      <c r="F239" s="38" t="s">
        <v>11666</v>
      </c>
    </row>
    <row r="240" spans="1:6" x14ac:dyDescent="0.2">
      <c r="A240" s="92"/>
      <c r="B240" s="5" t="s">
        <v>2044</v>
      </c>
      <c r="C240" s="5" t="s">
        <v>2045</v>
      </c>
      <c r="D240" s="5" t="s">
        <v>1951</v>
      </c>
      <c r="E240" s="16" t="b">
        <v>1</v>
      </c>
      <c r="F240" s="38" t="s">
        <v>11667</v>
      </c>
    </row>
    <row r="241" spans="1:6" x14ac:dyDescent="0.2">
      <c r="A241" s="92"/>
      <c r="B241" s="5" t="s">
        <v>2046</v>
      </c>
      <c r="C241" s="5" t="s">
        <v>2047</v>
      </c>
      <c r="D241" s="5" t="s">
        <v>1951</v>
      </c>
      <c r="E241" s="16" t="b">
        <v>1</v>
      </c>
      <c r="F241" s="38" t="s">
        <v>11668</v>
      </c>
    </row>
    <row r="242" spans="1:6" x14ac:dyDescent="0.2">
      <c r="A242" s="92"/>
      <c r="B242" s="5" t="s">
        <v>2048</v>
      </c>
      <c r="C242" s="5" t="s">
        <v>2049</v>
      </c>
      <c r="D242" s="5" t="s">
        <v>1951</v>
      </c>
      <c r="E242" s="16" t="b">
        <v>1</v>
      </c>
      <c r="F242" s="38" t="s">
        <v>11669</v>
      </c>
    </row>
    <row r="243" spans="1:6" x14ac:dyDescent="0.2">
      <c r="A243" s="92"/>
      <c r="B243" s="5" t="s">
        <v>2050</v>
      </c>
      <c r="C243" s="5" t="s">
        <v>2051</v>
      </c>
      <c r="D243" s="5" t="s">
        <v>1951</v>
      </c>
      <c r="E243" s="16" t="b">
        <v>1</v>
      </c>
      <c r="F243" s="38" t="s">
        <v>11670</v>
      </c>
    </row>
    <row r="244" spans="1:6" x14ac:dyDescent="0.2">
      <c r="A244" s="92"/>
      <c r="B244" s="5" t="s">
        <v>2052</v>
      </c>
      <c r="C244" s="5" t="s">
        <v>2053</v>
      </c>
      <c r="D244" s="5" t="s">
        <v>1951</v>
      </c>
      <c r="E244" s="16" t="b">
        <v>1</v>
      </c>
      <c r="F244" s="38" t="s">
        <v>11671</v>
      </c>
    </row>
    <row r="245" spans="1:6" x14ac:dyDescent="0.2">
      <c r="A245" s="92"/>
      <c r="B245" s="5" t="s">
        <v>2054</v>
      </c>
      <c r="C245" s="5" t="s">
        <v>2055</v>
      </c>
      <c r="D245" s="5" t="s">
        <v>1951</v>
      </c>
      <c r="E245" s="16" t="b">
        <v>1</v>
      </c>
      <c r="F245" s="38" t="s">
        <v>11672</v>
      </c>
    </row>
    <row r="246" spans="1:6" x14ac:dyDescent="0.2">
      <c r="A246" s="92"/>
      <c r="B246" s="5" t="s">
        <v>2056</v>
      </c>
      <c r="C246" s="5" t="s">
        <v>2057</v>
      </c>
      <c r="D246" s="5" t="s">
        <v>1951</v>
      </c>
      <c r="E246" s="16" t="b">
        <v>1</v>
      </c>
      <c r="F246" s="38" t="s">
        <v>11673</v>
      </c>
    </row>
    <row r="247" spans="1:6" x14ac:dyDescent="0.2">
      <c r="A247" s="92"/>
      <c r="B247" s="5" t="s">
        <v>2058</v>
      </c>
      <c r="C247" s="5" t="s">
        <v>2059</v>
      </c>
      <c r="D247" s="5" t="s">
        <v>1912</v>
      </c>
      <c r="E247" s="16" t="b">
        <v>1</v>
      </c>
      <c r="F247" s="38" t="s">
        <v>11674</v>
      </c>
    </row>
    <row r="248" spans="1:6" x14ac:dyDescent="0.2">
      <c r="A248" s="92"/>
      <c r="B248" s="5" t="s">
        <v>2060</v>
      </c>
      <c r="C248" s="5" t="s">
        <v>2059</v>
      </c>
      <c r="D248" s="5" t="s">
        <v>1951</v>
      </c>
      <c r="E248" s="16" t="b">
        <v>1</v>
      </c>
      <c r="F248" s="38" t="s">
        <v>11675</v>
      </c>
    </row>
    <row r="249" spans="1:6" x14ac:dyDescent="0.2">
      <c r="A249" s="92"/>
      <c r="B249" s="5" t="s">
        <v>2061</v>
      </c>
      <c r="C249" s="5" t="s">
        <v>2062</v>
      </c>
      <c r="D249" s="5" t="s">
        <v>1951</v>
      </c>
      <c r="E249" s="16" t="b">
        <v>1</v>
      </c>
      <c r="F249" s="38" t="s">
        <v>11676</v>
      </c>
    </row>
    <row r="250" spans="1:6" x14ac:dyDescent="0.2">
      <c r="A250" s="92"/>
      <c r="B250" s="5" t="s">
        <v>2063</v>
      </c>
      <c r="C250" s="5" t="s">
        <v>2064</v>
      </c>
      <c r="D250" s="5" t="s">
        <v>1951</v>
      </c>
      <c r="E250" s="16" t="b">
        <v>1</v>
      </c>
      <c r="F250" s="38" t="s">
        <v>11677</v>
      </c>
    </row>
    <row r="251" spans="1:6" x14ac:dyDescent="0.2">
      <c r="A251" s="92"/>
      <c r="B251" s="5" t="s">
        <v>2065</v>
      </c>
      <c r="C251" s="5" t="s">
        <v>2066</v>
      </c>
      <c r="D251" s="5" t="s">
        <v>1951</v>
      </c>
      <c r="E251" s="16" t="b">
        <v>1</v>
      </c>
      <c r="F251" s="38" t="s">
        <v>11678</v>
      </c>
    </row>
    <row r="252" spans="1:6" x14ac:dyDescent="0.2">
      <c r="A252" s="92"/>
      <c r="B252" s="5" t="s">
        <v>2067</v>
      </c>
      <c r="C252" s="5" t="s">
        <v>2068</v>
      </c>
      <c r="D252" s="5" t="s">
        <v>1951</v>
      </c>
      <c r="E252" s="16" t="b">
        <v>1</v>
      </c>
      <c r="F252" s="38" t="s">
        <v>11679</v>
      </c>
    </row>
    <row r="253" spans="1:6" x14ac:dyDescent="0.2">
      <c r="A253" s="92"/>
      <c r="B253" s="5" t="s">
        <v>2069</v>
      </c>
      <c r="C253" s="5" t="s">
        <v>2070</v>
      </c>
      <c r="D253" s="5" t="s">
        <v>1912</v>
      </c>
      <c r="E253" s="16" t="b">
        <v>1</v>
      </c>
      <c r="F253" s="38" t="s">
        <v>11680</v>
      </c>
    </row>
    <row r="254" spans="1:6" x14ac:dyDescent="0.2">
      <c r="A254" s="92"/>
      <c r="B254" s="5" t="s">
        <v>2071</v>
      </c>
      <c r="C254" s="5" t="s">
        <v>2072</v>
      </c>
      <c r="D254" s="5" t="s">
        <v>1951</v>
      </c>
      <c r="E254" s="16" t="b">
        <v>1</v>
      </c>
      <c r="F254" s="38" t="s">
        <v>11681</v>
      </c>
    </row>
    <row r="255" spans="1:6" x14ac:dyDescent="0.2">
      <c r="A255" s="92"/>
      <c r="B255" s="5" t="s">
        <v>2073</v>
      </c>
      <c r="C255" s="5" t="s">
        <v>2074</v>
      </c>
      <c r="D255" s="5" t="s">
        <v>1912</v>
      </c>
      <c r="E255" s="16" t="b">
        <v>1</v>
      </c>
      <c r="F255" s="38" t="s">
        <v>11682</v>
      </c>
    </row>
    <row r="256" spans="1:6" x14ac:dyDescent="0.2">
      <c r="A256" s="92"/>
      <c r="B256" s="5" t="s">
        <v>2075</v>
      </c>
      <c r="C256" s="5" t="s">
        <v>2076</v>
      </c>
      <c r="D256" s="5" t="s">
        <v>1951</v>
      </c>
      <c r="E256" s="16" t="b">
        <v>1</v>
      </c>
      <c r="F256" s="38" t="s">
        <v>11683</v>
      </c>
    </row>
    <row r="257" spans="1:6" x14ac:dyDescent="0.2">
      <c r="A257" s="92"/>
      <c r="B257" s="5" t="s">
        <v>2077</v>
      </c>
      <c r="C257" s="5" t="s">
        <v>2078</v>
      </c>
      <c r="D257" s="5" t="s">
        <v>1951</v>
      </c>
      <c r="E257" s="16" t="b">
        <v>1</v>
      </c>
      <c r="F257" s="38" t="s">
        <v>11684</v>
      </c>
    </row>
    <row r="258" spans="1:6" x14ac:dyDescent="0.2">
      <c r="A258" s="92"/>
      <c r="B258" s="5" t="s">
        <v>2079</v>
      </c>
      <c r="C258" s="5" t="s">
        <v>2080</v>
      </c>
      <c r="D258" s="5" t="s">
        <v>1951</v>
      </c>
      <c r="E258" s="16" t="b">
        <v>1</v>
      </c>
      <c r="F258" s="38" t="s">
        <v>11685</v>
      </c>
    </row>
    <row r="259" spans="1:6" x14ac:dyDescent="0.2">
      <c r="A259" s="92"/>
      <c r="B259" s="5" t="s">
        <v>2081</v>
      </c>
      <c r="C259" s="5" t="s">
        <v>2082</v>
      </c>
      <c r="D259" s="5" t="s">
        <v>1951</v>
      </c>
      <c r="E259" s="16" t="b">
        <v>1</v>
      </c>
      <c r="F259" s="38" t="s">
        <v>11686</v>
      </c>
    </row>
    <row r="260" spans="1:6" x14ac:dyDescent="0.2">
      <c r="A260" s="92"/>
      <c r="B260" s="5" t="s">
        <v>2083</v>
      </c>
      <c r="C260" s="5" t="s">
        <v>2084</v>
      </c>
      <c r="D260" s="5" t="s">
        <v>1951</v>
      </c>
      <c r="E260" s="16" t="b">
        <v>1</v>
      </c>
      <c r="F260" s="38" t="s">
        <v>11687</v>
      </c>
    </row>
    <row r="261" spans="1:6" x14ac:dyDescent="0.2">
      <c r="A261" s="92"/>
      <c r="B261" s="5" t="s">
        <v>2085</v>
      </c>
      <c r="C261" s="5" t="s">
        <v>2086</v>
      </c>
      <c r="D261" s="5" t="s">
        <v>1912</v>
      </c>
      <c r="E261" s="16" t="b">
        <v>1</v>
      </c>
      <c r="F261" s="38" t="s">
        <v>11688</v>
      </c>
    </row>
    <row r="262" spans="1:6" x14ac:dyDescent="0.2">
      <c r="A262" s="92"/>
      <c r="B262" s="5" t="s">
        <v>2087</v>
      </c>
      <c r="C262" s="5" t="s">
        <v>2088</v>
      </c>
      <c r="D262" s="5" t="s">
        <v>1951</v>
      </c>
      <c r="E262" s="16" t="b">
        <v>1</v>
      </c>
      <c r="F262" s="38" t="s">
        <v>11689</v>
      </c>
    </row>
    <row r="263" spans="1:6" x14ac:dyDescent="0.2">
      <c r="A263" s="92"/>
      <c r="B263" s="5" t="s">
        <v>2089</v>
      </c>
      <c r="C263" s="5" t="s">
        <v>2090</v>
      </c>
      <c r="D263" s="5" t="s">
        <v>1951</v>
      </c>
      <c r="E263" s="16" t="b">
        <v>1</v>
      </c>
      <c r="F263" s="38" t="s">
        <v>11690</v>
      </c>
    </row>
    <row r="264" spans="1:6" x14ac:dyDescent="0.2">
      <c r="A264" s="92"/>
      <c r="B264" s="5" t="s">
        <v>2091</v>
      </c>
      <c r="C264" s="5" t="s">
        <v>2092</v>
      </c>
      <c r="D264" s="5" t="s">
        <v>1951</v>
      </c>
      <c r="E264" s="16" t="b">
        <v>1</v>
      </c>
      <c r="F264" s="38" t="s">
        <v>11691</v>
      </c>
    </row>
    <row r="265" spans="1:6" x14ac:dyDescent="0.2">
      <c r="A265" s="92"/>
      <c r="B265" s="5" t="s">
        <v>2093</v>
      </c>
      <c r="C265" s="5" t="s">
        <v>2094</v>
      </c>
      <c r="D265" s="5" t="s">
        <v>1951</v>
      </c>
      <c r="E265" s="16" t="b">
        <v>1</v>
      </c>
      <c r="F265" s="38" t="s">
        <v>11692</v>
      </c>
    </row>
    <row r="266" spans="1:6" x14ac:dyDescent="0.2">
      <c r="A266" s="92"/>
      <c r="B266" s="5" t="s">
        <v>2095</v>
      </c>
      <c r="C266" s="5" t="s">
        <v>2096</v>
      </c>
      <c r="D266" s="5" t="s">
        <v>1912</v>
      </c>
      <c r="E266" s="16" t="b">
        <v>1</v>
      </c>
      <c r="F266" s="38" t="s">
        <v>11693</v>
      </c>
    </row>
    <row r="267" spans="1:6" x14ac:dyDescent="0.2">
      <c r="A267" s="92"/>
      <c r="B267" s="5" t="s">
        <v>2097</v>
      </c>
      <c r="C267" s="5" t="s">
        <v>2096</v>
      </c>
      <c r="D267" s="5" t="s">
        <v>1951</v>
      </c>
      <c r="E267" s="16" t="b">
        <v>1</v>
      </c>
      <c r="F267" s="38" t="s">
        <v>11694</v>
      </c>
    </row>
    <row r="268" spans="1:6" x14ac:dyDescent="0.2">
      <c r="A268" s="92"/>
      <c r="B268" s="5" t="s">
        <v>2098</v>
      </c>
      <c r="C268" s="5" t="s">
        <v>2099</v>
      </c>
      <c r="D268" s="5" t="s">
        <v>1951</v>
      </c>
      <c r="E268" s="16" t="b">
        <v>1</v>
      </c>
      <c r="F268" s="38" t="s">
        <v>11695</v>
      </c>
    </row>
    <row r="269" spans="1:6" x14ac:dyDescent="0.2">
      <c r="A269" s="92"/>
      <c r="B269" s="5" t="s">
        <v>2100</v>
      </c>
      <c r="C269" s="5" t="s">
        <v>2101</v>
      </c>
      <c r="D269" s="5" t="s">
        <v>1951</v>
      </c>
      <c r="E269" s="16" t="b">
        <v>1</v>
      </c>
      <c r="F269" s="38" t="s">
        <v>11696</v>
      </c>
    </row>
    <row r="270" spans="1:6" x14ac:dyDescent="0.2">
      <c r="A270" s="93"/>
      <c r="B270" s="14" t="s">
        <v>2102</v>
      </c>
      <c r="C270" s="14" t="s">
        <v>2103</v>
      </c>
      <c r="D270" s="14" t="s">
        <v>1951</v>
      </c>
      <c r="E270" s="17" t="b">
        <v>1</v>
      </c>
      <c r="F270" s="39" t="s">
        <v>11697</v>
      </c>
    </row>
    <row r="271" spans="1:6" x14ac:dyDescent="0.2">
      <c r="A271" s="91" t="str">
        <f>HYPERLINK("[#]Codes_for_GE_Names!A24:H24","BAHAMAS, THE")</f>
        <v>BAHAMAS, THE</v>
      </c>
      <c r="B271" s="11" t="s">
        <v>2104</v>
      </c>
      <c r="C271" s="11" t="s">
        <v>2105</v>
      </c>
      <c r="D271" s="11" t="s">
        <v>1951</v>
      </c>
      <c r="E271" s="15" t="b">
        <v>1</v>
      </c>
      <c r="F271" s="43" t="s">
        <v>11698</v>
      </c>
    </row>
    <row r="272" spans="1:6" x14ac:dyDescent="0.2">
      <c r="A272" s="92"/>
      <c r="B272" s="5" t="s">
        <v>2106</v>
      </c>
      <c r="C272" s="5" t="s">
        <v>2107</v>
      </c>
      <c r="D272" s="5" t="s">
        <v>1951</v>
      </c>
      <c r="E272" s="16" t="b">
        <v>1</v>
      </c>
      <c r="F272" s="38" t="s">
        <v>11699</v>
      </c>
    </row>
    <row r="273" spans="1:6" x14ac:dyDescent="0.2">
      <c r="A273" s="92"/>
      <c r="B273" s="5" t="s">
        <v>2108</v>
      </c>
      <c r="C273" s="5" t="s">
        <v>2109</v>
      </c>
      <c r="D273" s="5" t="s">
        <v>1951</v>
      </c>
      <c r="E273" s="16" t="b">
        <v>1</v>
      </c>
      <c r="F273" s="38" t="s">
        <v>11700</v>
      </c>
    </row>
    <row r="274" spans="1:6" x14ac:dyDescent="0.2">
      <c r="A274" s="92"/>
      <c r="B274" s="5" t="s">
        <v>2110</v>
      </c>
      <c r="C274" s="5" t="s">
        <v>2111</v>
      </c>
      <c r="D274" s="5" t="s">
        <v>1951</v>
      </c>
      <c r="E274" s="16" t="b">
        <v>1</v>
      </c>
      <c r="F274" s="38" t="s">
        <v>11701</v>
      </c>
    </row>
    <row r="275" spans="1:6" x14ac:dyDescent="0.2">
      <c r="A275" s="92"/>
      <c r="B275" s="5" t="s">
        <v>2112</v>
      </c>
      <c r="C275" s="5" t="s">
        <v>2113</v>
      </c>
      <c r="D275" s="5" t="s">
        <v>1951</v>
      </c>
      <c r="E275" s="16" t="b">
        <v>1</v>
      </c>
      <c r="F275" s="38" t="s">
        <v>11702</v>
      </c>
    </row>
    <row r="276" spans="1:6" x14ac:dyDescent="0.2">
      <c r="A276" s="92"/>
      <c r="B276" s="5" t="s">
        <v>2114</v>
      </c>
      <c r="C276" s="5" t="s">
        <v>2115</v>
      </c>
      <c r="D276" s="5" t="s">
        <v>1951</v>
      </c>
      <c r="E276" s="16" t="b">
        <v>1</v>
      </c>
      <c r="F276" s="38" t="s">
        <v>11703</v>
      </c>
    </row>
    <row r="277" spans="1:6" x14ac:dyDescent="0.2">
      <c r="A277" s="92"/>
      <c r="B277" s="5" t="s">
        <v>2116</v>
      </c>
      <c r="C277" s="5" t="s">
        <v>2117</v>
      </c>
      <c r="D277" s="5" t="s">
        <v>1951</v>
      </c>
      <c r="E277" s="16" t="b">
        <v>1</v>
      </c>
      <c r="F277" s="38" t="s">
        <v>11704</v>
      </c>
    </row>
    <row r="278" spans="1:6" x14ac:dyDescent="0.2">
      <c r="A278" s="92"/>
      <c r="B278" s="5" t="s">
        <v>2118</v>
      </c>
      <c r="C278" s="5" t="s">
        <v>2119</v>
      </c>
      <c r="D278" s="5" t="s">
        <v>1951</v>
      </c>
      <c r="E278" s="16" t="b">
        <v>1</v>
      </c>
      <c r="F278" s="38" t="s">
        <v>11705</v>
      </c>
    </row>
    <row r="279" spans="1:6" x14ac:dyDescent="0.2">
      <c r="A279" s="92"/>
      <c r="B279" s="5" t="s">
        <v>2120</v>
      </c>
      <c r="C279" s="5" t="s">
        <v>2121</v>
      </c>
      <c r="D279" s="5" t="s">
        <v>1951</v>
      </c>
      <c r="E279" s="16" t="b">
        <v>1</v>
      </c>
      <c r="F279" s="38" t="s">
        <v>11706</v>
      </c>
    </row>
    <row r="280" spans="1:6" x14ac:dyDescent="0.2">
      <c r="A280" s="92"/>
      <c r="B280" s="5" t="s">
        <v>2122</v>
      </c>
      <c r="C280" s="5" t="s">
        <v>2123</v>
      </c>
      <c r="D280" s="5" t="s">
        <v>1951</v>
      </c>
      <c r="E280" s="16" t="b">
        <v>1</v>
      </c>
      <c r="F280" s="38" t="s">
        <v>11707</v>
      </c>
    </row>
    <row r="281" spans="1:6" x14ac:dyDescent="0.2">
      <c r="A281" s="92"/>
      <c r="B281" s="5" t="s">
        <v>2124</v>
      </c>
      <c r="C281" s="5" t="s">
        <v>2125</v>
      </c>
      <c r="D281" s="5" t="s">
        <v>1951</v>
      </c>
      <c r="E281" s="16" t="b">
        <v>1</v>
      </c>
      <c r="F281" s="38" t="s">
        <v>11708</v>
      </c>
    </row>
    <row r="282" spans="1:6" x14ac:dyDescent="0.2">
      <c r="A282" s="92"/>
      <c r="B282" s="5" t="s">
        <v>2126</v>
      </c>
      <c r="C282" s="5" t="s">
        <v>2127</v>
      </c>
      <c r="D282" s="5" t="s">
        <v>1951</v>
      </c>
      <c r="E282" s="16" t="b">
        <v>1</v>
      </c>
      <c r="F282" s="38" t="s">
        <v>11709</v>
      </c>
    </row>
    <row r="283" spans="1:6" x14ac:dyDescent="0.2">
      <c r="A283" s="92"/>
      <c r="B283" s="5" t="s">
        <v>2128</v>
      </c>
      <c r="C283" s="5" t="s">
        <v>2129</v>
      </c>
      <c r="D283" s="5" t="s">
        <v>1951</v>
      </c>
      <c r="E283" s="16" t="b">
        <v>1</v>
      </c>
      <c r="F283" s="38" t="s">
        <v>11710</v>
      </c>
    </row>
    <row r="284" spans="1:6" x14ac:dyDescent="0.2">
      <c r="A284" s="92"/>
      <c r="B284" s="5" t="s">
        <v>2130</v>
      </c>
      <c r="C284" s="5" t="s">
        <v>2131</v>
      </c>
      <c r="D284" s="5" t="s">
        <v>1951</v>
      </c>
      <c r="E284" s="16" t="b">
        <v>1</v>
      </c>
      <c r="F284" s="38" t="s">
        <v>11711</v>
      </c>
    </row>
    <row r="285" spans="1:6" x14ac:dyDescent="0.2">
      <c r="A285" s="92"/>
      <c r="B285" s="5" t="s">
        <v>2132</v>
      </c>
      <c r="C285" s="5" t="s">
        <v>2133</v>
      </c>
      <c r="D285" s="5" t="s">
        <v>1951</v>
      </c>
      <c r="E285" s="16" t="b">
        <v>1</v>
      </c>
      <c r="F285" s="38" t="s">
        <v>11712</v>
      </c>
    </row>
    <row r="286" spans="1:6" x14ac:dyDescent="0.2">
      <c r="A286" s="92"/>
      <c r="B286" s="5" t="s">
        <v>2134</v>
      </c>
      <c r="C286" s="5" t="s">
        <v>2135</v>
      </c>
      <c r="D286" s="5" t="s">
        <v>1951</v>
      </c>
      <c r="E286" s="16" t="b">
        <v>1</v>
      </c>
      <c r="F286" s="38" t="s">
        <v>11713</v>
      </c>
    </row>
    <row r="287" spans="1:6" x14ac:dyDescent="0.2">
      <c r="A287" s="92"/>
      <c r="B287" s="5" t="s">
        <v>2136</v>
      </c>
      <c r="C287" s="5" t="s">
        <v>2137</v>
      </c>
      <c r="D287" s="5" t="s">
        <v>1951</v>
      </c>
      <c r="E287" s="16" t="b">
        <v>1</v>
      </c>
      <c r="F287" s="38" t="s">
        <v>11714</v>
      </c>
    </row>
    <row r="288" spans="1:6" x14ac:dyDescent="0.2">
      <c r="A288" s="92"/>
      <c r="B288" s="5" t="s">
        <v>2138</v>
      </c>
      <c r="C288" s="5" t="s">
        <v>2139</v>
      </c>
      <c r="D288" s="5" t="s">
        <v>1951</v>
      </c>
      <c r="E288" s="16" t="b">
        <v>1</v>
      </c>
      <c r="F288" s="38" t="s">
        <v>11715</v>
      </c>
    </row>
    <row r="289" spans="1:6" x14ac:dyDescent="0.2">
      <c r="A289" s="92"/>
      <c r="B289" s="5" t="s">
        <v>2140</v>
      </c>
      <c r="C289" s="5" t="s">
        <v>2141</v>
      </c>
      <c r="D289" s="5" t="s">
        <v>1951</v>
      </c>
      <c r="E289" s="16" t="b">
        <v>1</v>
      </c>
      <c r="F289" s="38" t="s">
        <v>11716</v>
      </c>
    </row>
    <row r="290" spans="1:6" x14ac:dyDescent="0.2">
      <c r="A290" s="92"/>
      <c r="B290" s="5" t="s">
        <v>2142</v>
      </c>
      <c r="C290" s="5" t="s">
        <v>2143</v>
      </c>
      <c r="D290" s="5" t="s">
        <v>1951</v>
      </c>
      <c r="E290" s="16" t="b">
        <v>1</v>
      </c>
      <c r="F290" s="38" t="s">
        <v>11717</v>
      </c>
    </row>
    <row r="291" spans="1:6" x14ac:dyDescent="0.2">
      <c r="A291" s="92"/>
      <c r="B291" s="5" t="s">
        <v>2144</v>
      </c>
      <c r="C291" s="5" t="s">
        <v>2145</v>
      </c>
      <c r="D291" s="25" t="s">
        <v>2146</v>
      </c>
      <c r="E291" s="26" t="b">
        <v>0</v>
      </c>
      <c r="F291" s="44" t="s">
        <v>11653</v>
      </c>
    </row>
    <row r="292" spans="1:6" x14ac:dyDescent="0.2">
      <c r="A292" s="92"/>
      <c r="B292" s="5" t="s">
        <v>2147</v>
      </c>
      <c r="C292" s="5" t="s">
        <v>2148</v>
      </c>
      <c r="D292" s="5" t="s">
        <v>1951</v>
      </c>
      <c r="E292" s="16" t="b">
        <v>1</v>
      </c>
      <c r="F292" s="38" t="s">
        <v>11718</v>
      </c>
    </row>
    <row r="293" spans="1:6" x14ac:dyDescent="0.2">
      <c r="A293" s="92"/>
      <c r="B293" s="5" t="s">
        <v>2149</v>
      </c>
      <c r="C293" s="5" t="s">
        <v>2150</v>
      </c>
      <c r="D293" s="5" t="s">
        <v>1951</v>
      </c>
      <c r="E293" s="16" t="b">
        <v>1</v>
      </c>
      <c r="F293" s="38" t="s">
        <v>11719</v>
      </c>
    </row>
    <row r="294" spans="1:6" x14ac:dyDescent="0.2">
      <c r="A294" s="92"/>
      <c r="B294" s="5" t="s">
        <v>2151</v>
      </c>
      <c r="C294" s="5" t="s">
        <v>2152</v>
      </c>
      <c r="D294" s="5" t="s">
        <v>1951</v>
      </c>
      <c r="E294" s="16" t="b">
        <v>1</v>
      </c>
      <c r="F294" s="38" t="s">
        <v>11720</v>
      </c>
    </row>
    <row r="295" spans="1:6" x14ac:dyDescent="0.2">
      <c r="A295" s="92"/>
      <c r="B295" s="5" t="s">
        <v>2153</v>
      </c>
      <c r="C295" s="5" t="s">
        <v>2154</v>
      </c>
      <c r="D295" s="5" t="s">
        <v>1951</v>
      </c>
      <c r="E295" s="16" t="b">
        <v>1</v>
      </c>
      <c r="F295" s="38" t="s">
        <v>11721</v>
      </c>
    </row>
    <row r="296" spans="1:6" x14ac:dyDescent="0.2">
      <c r="A296" s="92"/>
      <c r="B296" s="5" t="s">
        <v>2155</v>
      </c>
      <c r="C296" s="5" t="s">
        <v>2156</v>
      </c>
      <c r="D296" s="5" t="s">
        <v>1951</v>
      </c>
      <c r="E296" s="16" t="b">
        <v>1</v>
      </c>
      <c r="F296" s="38" t="s">
        <v>11722</v>
      </c>
    </row>
    <row r="297" spans="1:6" x14ac:dyDescent="0.2">
      <c r="A297" s="92"/>
      <c r="B297" s="5" t="s">
        <v>2157</v>
      </c>
      <c r="C297" s="5" t="s">
        <v>2158</v>
      </c>
      <c r="D297" s="5" t="s">
        <v>1951</v>
      </c>
      <c r="E297" s="16" t="b">
        <v>1</v>
      </c>
      <c r="F297" s="38" t="s">
        <v>11723</v>
      </c>
    </row>
    <row r="298" spans="1:6" x14ac:dyDescent="0.2">
      <c r="A298" s="92"/>
      <c r="B298" s="5" t="s">
        <v>2159</v>
      </c>
      <c r="C298" s="5" t="s">
        <v>2160</v>
      </c>
      <c r="D298" s="5" t="s">
        <v>1951</v>
      </c>
      <c r="E298" s="16" t="b">
        <v>1</v>
      </c>
      <c r="F298" s="38" t="s">
        <v>11724</v>
      </c>
    </row>
    <row r="299" spans="1:6" x14ac:dyDescent="0.2">
      <c r="A299" s="92"/>
      <c r="B299" s="5" t="s">
        <v>2161</v>
      </c>
      <c r="C299" s="5" t="s">
        <v>2162</v>
      </c>
      <c r="D299" s="5" t="s">
        <v>1951</v>
      </c>
      <c r="E299" s="16" t="b">
        <v>1</v>
      </c>
      <c r="F299" s="38" t="s">
        <v>11725</v>
      </c>
    </row>
    <row r="300" spans="1:6" x14ac:dyDescent="0.2">
      <c r="A300" s="92"/>
      <c r="B300" s="5" t="s">
        <v>2163</v>
      </c>
      <c r="C300" s="5" t="s">
        <v>2164</v>
      </c>
      <c r="D300" s="5" t="s">
        <v>1951</v>
      </c>
      <c r="E300" s="16" t="b">
        <v>1</v>
      </c>
      <c r="F300" s="38" t="s">
        <v>11726</v>
      </c>
    </row>
    <row r="301" spans="1:6" x14ac:dyDescent="0.2">
      <c r="A301" s="92"/>
      <c r="B301" s="5" t="s">
        <v>2165</v>
      </c>
      <c r="C301" s="5" t="s">
        <v>2166</v>
      </c>
      <c r="D301" s="5" t="s">
        <v>1951</v>
      </c>
      <c r="E301" s="16" t="b">
        <v>1</v>
      </c>
      <c r="F301" s="38" t="s">
        <v>11727</v>
      </c>
    </row>
    <row r="302" spans="1:6" x14ac:dyDescent="0.2">
      <c r="A302" s="93"/>
      <c r="B302" s="14" t="s">
        <v>2167</v>
      </c>
      <c r="C302" s="14" t="s">
        <v>2168</v>
      </c>
      <c r="D302" s="14" t="s">
        <v>1951</v>
      </c>
      <c r="E302" s="17" t="b">
        <v>1</v>
      </c>
      <c r="F302" s="39" t="s">
        <v>11728</v>
      </c>
    </row>
    <row r="303" spans="1:6" x14ac:dyDescent="0.2">
      <c r="A303" s="91" t="str">
        <f>HYPERLINK("[#]Codes_for_GE_Names!A25:H25","BAHRAIN")</f>
        <v>BAHRAIN</v>
      </c>
      <c r="B303" s="11" t="s">
        <v>2169</v>
      </c>
      <c r="C303" s="11" t="s">
        <v>2170</v>
      </c>
      <c r="D303" s="11" t="s">
        <v>2171</v>
      </c>
      <c r="E303" s="15" t="b">
        <v>1</v>
      </c>
      <c r="F303" s="43" t="s">
        <v>11729</v>
      </c>
    </row>
    <row r="304" spans="1:6" x14ac:dyDescent="0.2">
      <c r="A304" s="92"/>
      <c r="B304" s="5" t="s">
        <v>2172</v>
      </c>
      <c r="C304" s="5" t="s">
        <v>2173</v>
      </c>
      <c r="D304" s="5" t="s">
        <v>2171</v>
      </c>
      <c r="E304" s="16" t="b">
        <v>1</v>
      </c>
      <c r="F304" s="38" t="s">
        <v>11730</v>
      </c>
    </row>
    <row r="305" spans="1:6" x14ac:dyDescent="0.2">
      <c r="A305" s="92"/>
      <c r="B305" s="5" t="s">
        <v>2174</v>
      </c>
      <c r="C305" s="5" t="s">
        <v>2175</v>
      </c>
      <c r="D305" s="5" t="s">
        <v>2171</v>
      </c>
      <c r="E305" s="16" t="b">
        <v>1</v>
      </c>
      <c r="F305" s="38" t="s">
        <v>11731</v>
      </c>
    </row>
    <row r="306" spans="1:6" x14ac:dyDescent="0.2">
      <c r="A306" s="93"/>
      <c r="B306" s="14" t="s">
        <v>2176</v>
      </c>
      <c r="C306" s="14" t="s">
        <v>2177</v>
      </c>
      <c r="D306" s="14" t="s">
        <v>2171</v>
      </c>
      <c r="E306" s="17" t="b">
        <v>1</v>
      </c>
      <c r="F306" s="39" t="s">
        <v>11732</v>
      </c>
    </row>
    <row r="307" spans="1:6" x14ac:dyDescent="0.2">
      <c r="A307" s="91" t="str">
        <f>HYPERLINK("[#]Codes_for_GE_Names!A27:H27","BANGLADESH")</f>
        <v>BANGLADESH</v>
      </c>
      <c r="B307" s="11" t="s">
        <v>2178</v>
      </c>
      <c r="C307" s="11" t="s">
        <v>15868</v>
      </c>
      <c r="D307" s="11" t="s">
        <v>2179</v>
      </c>
      <c r="E307" s="15" t="b">
        <v>1</v>
      </c>
      <c r="F307" s="43" t="s">
        <v>11733</v>
      </c>
    </row>
    <row r="308" spans="1:6" x14ac:dyDescent="0.2">
      <c r="A308" s="92"/>
      <c r="B308" s="5" t="s">
        <v>2180</v>
      </c>
      <c r="C308" s="5" t="s">
        <v>2181</v>
      </c>
      <c r="D308" s="25" t="s">
        <v>1951</v>
      </c>
      <c r="E308" s="26" t="b">
        <v>0</v>
      </c>
      <c r="F308" s="44" t="s">
        <v>11653</v>
      </c>
    </row>
    <row r="309" spans="1:6" x14ac:dyDescent="0.2">
      <c r="A309" s="92"/>
      <c r="B309" s="5" t="s">
        <v>2182</v>
      </c>
      <c r="C309" s="5" t="s">
        <v>15869</v>
      </c>
      <c r="D309" s="25" t="s">
        <v>1951</v>
      </c>
      <c r="E309" s="26" t="b">
        <v>0</v>
      </c>
      <c r="F309" s="44" t="s">
        <v>11653</v>
      </c>
    </row>
    <row r="310" spans="1:6" x14ac:dyDescent="0.2">
      <c r="A310" s="92"/>
      <c r="B310" s="5" t="s">
        <v>2183</v>
      </c>
      <c r="C310" s="5" t="s">
        <v>2184</v>
      </c>
      <c r="D310" s="25" t="s">
        <v>1951</v>
      </c>
      <c r="E310" s="26" t="b">
        <v>0</v>
      </c>
      <c r="F310" s="44" t="s">
        <v>11653</v>
      </c>
    </row>
    <row r="311" spans="1:6" x14ac:dyDescent="0.2">
      <c r="A311" s="92"/>
      <c r="B311" s="5" t="s">
        <v>2185</v>
      </c>
      <c r="C311" s="5" t="s">
        <v>2186</v>
      </c>
      <c r="D311" s="25" t="s">
        <v>1951</v>
      </c>
      <c r="E311" s="26" t="b">
        <v>0</v>
      </c>
      <c r="F311" s="44" t="s">
        <v>11653</v>
      </c>
    </row>
    <row r="312" spans="1:6" x14ac:dyDescent="0.2">
      <c r="A312" s="92"/>
      <c r="B312" s="5" t="s">
        <v>2187</v>
      </c>
      <c r="C312" s="5" t="s">
        <v>2188</v>
      </c>
      <c r="D312" s="25" t="s">
        <v>1951</v>
      </c>
      <c r="E312" s="26" t="b">
        <v>0</v>
      </c>
      <c r="F312" s="44" t="s">
        <v>11653</v>
      </c>
    </row>
    <row r="313" spans="1:6" x14ac:dyDescent="0.2">
      <c r="A313" s="92"/>
      <c r="B313" s="5" t="s">
        <v>2189</v>
      </c>
      <c r="C313" s="5" t="s">
        <v>2190</v>
      </c>
      <c r="D313" s="25" t="s">
        <v>1951</v>
      </c>
      <c r="E313" s="26" t="b">
        <v>0</v>
      </c>
      <c r="F313" s="44" t="s">
        <v>11653</v>
      </c>
    </row>
    <row r="314" spans="1:6" x14ac:dyDescent="0.2">
      <c r="A314" s="92"/>
      <c r="B314" s="5" t="s">
        <v>2191</v>
      </c>
      <c r="C314" s="5" t="s">
        <v>15870</v>
      </c>
      <c r="D314" s="5" t="s">
        <v>2179</v>
      </c>
      <c r="E314" s="16" t="b">
        <v>1</v>
      </c>
      <c r="F314" s="38" t="s">
        <v>11734</v>
      </c>
    </row>
    <row r="315" spans="1:6" x14ac:dyDescent="0.2">
      <c r="A315" s="92"/>
      <c r="B315" s="5" t="s">
        <v>2192</v>
      </c>
      <c r="C315" s="5" t="s">
        <v>2193</v>
      </c>
      <c r="D315" s="25" t="s">
        <v>1951</v>
      </c>
      <c r="E315" s="26" t="b">
        <v>0</v>
      </c>
      <c r="F315" s="44" t="s">
        <v>11653</v>
      </c>
    </row>
    <row r="316" spans="1:6" x14ac:dyDescent="0.2">
      <c r="A316" s="92"/>
      <c r="B316" s="5" t="s">
        <v>2194</v>
      </c>
      <c r="C316" s="5" t="s">
        <v>2195</v>
      </c>
      <c r="D316" s="25" t="s">
        <v>1951</v>
      </c>
      <c r="E316" s="26" t="b">
        <v>0</v>
      </c>
      <c r="F316" s="44" t="s">
        <v>11653</v>
      </c>
    </row>
    <row r="317" spans="1:6" x14ac:dyDescent="0.2">
      <c r="A317" s="92"/>
      <c r="B317" s="5" t="s">
        <v>2196</v>
      </c>
      <c r="C317" s="5" t="s">
        <v>2197</v>
      </c>
      <c r="D317" s="25" t="s">
        <v>1951</v>
      </c>
      <c r="E317" s="26" t="b">
        <v>0</v>
      </c>
      <c r="F317" s="44" t="s">
        <v>11653</v>
      </c>
    </row>
    <row r="318" spans="1:6" x14ac:dyDescent="0.2">
      <c r="A318" s="92"/>
      <c r="B318" s="5" t="s">
        <v>2198</v>
      </c>
      <c r="C318" s="5" t="s">
        <v>15871</v>
      </c>
      <c r="D318" s="25" t="s">
        <v>1951</v>
      </c>
      <c r="E318" s="26" t="b">
        <v>0</v>
      </c>
      <c r="F318" s="44" t="s">
        <v>11653</v>
      </c>
    </row>
    <row r="319" spans="1:6" x14ac:dyDescent="0.2">
      <c r="A319" s="92"/>
      <c r="B319" s="5" t="s">
        <v>2199</v>
      </c>
      <c r="C319" s="5" t="s">
        <v>15873</v>
      </c>
      <c r="D319" s="25" t="s">
        <v>1951</v>
      </c>
      <c r="E319" s="26" t="b">
        <v>0</v>
      </c>
      <c r="F319" s="44" t="s">
        <v>11653</v>
      </c>
    </row>
    <row r="320" spans="1:6" x14ac:dyDescent="0.2">
      <c r="A320" s="92"/>
      <c r="B320" s="5" t="s">
        <v>2200</v>
      </c>
      <c r="C320" s="5" t="s">
        <v>2201</v>
      </c>
      <c r="D320" s="25" t="s">
        <v>1951</v>
      </c>
      <c r="E320" s="26" t="b">
        <v>0</v>
      </c>
      <c r="F320" s="44" t="s">
        <v>11653</v>
      </c>
    </row>
    <row r="321" spans="1:6" x14ac:dyDescent="0.2">
      <c r="A321" s="92"/>
      <c r="B321" s="5" t="s">
        <v>2202</v>
      </c>
      <c r="C321" s="5" t="s">
        <v>2203</v>
      </c>
      <c r="D321" s="25" t="s">
        <v>1951</v>
      </c>
      <c r="E321" s="26" t="b">
        <v>0</v>
      </c>
      <c r="F321" s="44" t="s">
        <v>11653</v>
      </c>
    </row>
    <row r="322" spans="1:6" x14ac:dyDescent="0.2">
      <c r="A322" s="92"/>
      <c r="B322" s="5" t="s">
        <v>2204</v>
      </c>
      <c r="C322" s="5" t="s">
        <v>2205</v>
      </c>
      <c r="D322" s="25" t="s">
        <v>1951</v>
      </c>
      <c r="E322" s="26" t="b">
        <v>0</v>
      </c>
      <c r="F322" s="44" t="s">
        <v>11653</v>
      </c>
    </row>
    <row r="323" spans="1:6" x14ac:dyDescent="0.2">
      <c r="A323" s="92"/>
      <c r="B323" s="5" t="s">
        <v>2206</v>
      </c>
      <c r="C323" s="5" t="s">
        <v>2207</v>
      </c>
      <c r="D323" s="25" t="s">
        <v>1951</v>
      </c>
      <c r="E323" s="26" t="b">
        <v>0</v>
      </c>
      <c r="F323" s="44" t="s">
        <v>11653</v>
      </c>
    </row>
    <row r="324" spans="1:6" x14ac:dyDescent="0.2">
      <c r="A324" s="92"/>
      <c r="B324" s="5" t="s">
        <v>2208</v>
      </c>
      <c r="C324" s="5" t="s">
        <v>2209</v>
      </c>
      <c r="D324" s="25" t="s">
        <v>1951</v>
      </c>
      <c r="E324" s="26" t="b">
        <v>0</v>
      </c>
      <c r="F324" s="44" t="s">
        <v>11653</v>
      </c>
    </row>
    <row r="325" spans="1:6" x14ac:dyDescent="0.2">
      <c r="A325" s="92"/>
      <c r="B325" s="5" t="s">
        <v>2210</v>
      </c>
      <c r="C325" s="5" t="s">
        <v>2211</v>
      </c>
      <c r="D325" s="25" t="s">
        <v>1951</v>
      </c>
      <c r="E325" s="26" t="b">
        <v>0</v>
      </c>
      <c r="F325" s="44" t="s">
        <v>11653</v>
      </c>
    </row>
    <row r="326" spans="1:6" x14ac:dyDescent="0.2">
      <c r="A326" s="92"/>
      <c r="B326" s="5" t="s">
        <v>2212</v>
      </c>
      <c r="C326" s="5" t="s">
        <v>2213</v>
      </c>
      <c r="D326" s="5" t="s">
        <v>2179</v>
      </c>
      <c r="E326" s="16" t="b">
        <v>1</v>
      </c>
      <c r="F326" s="38" t="s">
        <v>11735</v>
      </c>
    </row>
    <row r="327" spans="1:6" x14ac:dyDescent="0.2">
      <c r="A327" s="92"/>
      <c r="B327" s="5" t="s">
        <v>2214</v>
      </c>
      <c r="C327" s="5" t="s">
        <v>2215</v>
      </c>
      <c r="D327" s="25" t="s">
        <v>1951</v>
      </c>
      <c r="E327" s="26" t="b">
        <v>0</v>
      </c>
      <c r="F327" s="44" t="s">
        <v>11653</v>
      </c>
    </row>
    <row r="328" spans="1:6" x14ac:dyDescent="0.2">
      <c r="A328" s="92"/>
      <c r="B328" s="5" t="s">
        <v>2216</v>
      </c>
      <c r="C328" s="5" t="s">
        <v>2217</v>
      </c>
      <c r="D328" s="25" t="s">
        <v>1951</v>
      </c>
      <c r="E328" s="26" t="b">
        <v>0</v>
      </c>
      <c r="F328" s="44" t="s">
        <v>11653</v>
      </c>
    </row>
    <row r="329" spans="1:6" x14ac:dyDescent="0.2">
      <c r="A329" s="92"/>
      <c r="B329" s="5" t="s">
        <v>2218</v>
      </c>
      <c r="C329" s="5" t="s">
        <v>2219</v>
      </c>
      <c r="D329" s="25" t="s">
        <v>1951</v>
      </c>
      <c r="E329" s="26" t="b">
        <v>0</v>
      </c>
      <c r="F329" s="44" t="s">
        <v>11653</v>
      </c>
    </row>
    <row r="330" spans="1:6" x14ac:dyDescent="0.2">
      <c r="A330" s="92"/>
      <c r="B330" s="5" t="s">
        <v>2220</v>
      </c>
      <c r="C330" s="5" t="s">
        <v>2221</v>
      </c>
      <c r="D330" s="25" t="s">
        <v>1951</v>
      </c>
      <c r="E330" s="26" t="b">
        <v>0</v>
      </c>
      <c r="F330" s="44" t="s">
        <v>11653</v>
      </c>
    </row>
    <row r="331" spans="1:6" x14ac:dyDescent="0.2">
      <c r="A331" s="92"/>
      <c r="B331" s="5" t="s">
        <v>2222</v>
      </c>
      <c r="C331" s="5" t="s">
        <v>2223</v>
      </c>
      <c r="D331" s="25" t="s">
        <v>1951</v>
      </c>
      <c r="E331" s="26" t="b">
        <v>0</v>
      </c>
      <c r="F331" s="44" t="s">
        <v>11653</v>
      </c>
    </row>
    <row r="332" spans="1:6" x14ac:dyDescent="0.2">
      <c r="A332" s="92"/>
      <c r="B332" s="5" t="s">
        <v>2224</v>
      </c>
      <c r="C332" s="5" t="s">
        <v>2225</v>
      </c>
      <c r="D332" s="25" t="s">
        <v>1951</v>
      </c>
      <c r="E332" s="26" t="b">
        <v>0</v>
      </c>
      <c r="F332" s="44" t="s">
        <v>11653</v>
      </c>
    </row>
    <row r="333" spans="1:6" x14ac:dyDescent="0.2">
      <c r="A333" s="92"/>
      <c r="B333" s="5" t="s">
        <v>2226</v>
      </c>
      <c r="C333" s="5" t="s">
        <v>2227</v>
      </c>
      <c r="D333" s="25" t="s">
        <v>1951</v>
      </c>
      <c r="E333" s="26" t="b">
        <v>0</v>
      </c>
      <c r="F333" s="44" t="s">
        <v>11653</v>
      </c>
    </row>
    <row r="334" spans="1:6" x14ac:dyDescent="0.2">
      <c r="A334" s="92"/>
      <c r="B334" s="5" t="s">
        <v>2228</v>
      </c>
      <c r="C334" s="5" t="s">
        <v>2229</v>
      </c>
      <c r="D334" s="25" t="s">
        <v>1951</v>
      </c>
      <c r="E334" s="26" t="b">
        <v>0</v>
      </c>
      <c r="F334" s="44" t="s">
        <v>11653</v>
      </c>
    </row>
    <row r="335" spans="1:6" x14ac:dyDescent="0.2">
      <c r="A335" s="92"/>
      <c r="B335" s="5" t="s">
        <v>2230</v>
      </c>
      <c r="C335" s="5" t="s">
        <v>2231</v>
      </c>
      <c r="D335" s="25" t="s">
        <v>1951</v>
      </c>
      <c r="E335" s="26" t="b">
        <v>0</v>
      </c>
      <c r="F335" s="44" t="s">
        <v>11653</v>
      </c>
    </row>
    <row r="336" spans="1:6" x14ac:dyDescent="0.2">
      <c r="A336" s="92"/>
      <c r="B336" s="5" t="s">
        <v>2232</v>
      </c>
      <c r="C336" s="5" t="s">
        <v>2233</v>
      </c>
      <c r="D336" s="25" t="s">
        <v>1951</v>
      </c>
      <c r="E336" s="26" t="b">
        <v>0</v>
      </c>
      <c r="F336" s="44" t="s">
        <v>11653</v>
      </c>
    </row>
    <row r="337" spans="1:6" x14ac:dyDescent="0.2">
      <c r="A337" s="92"/>
      <c r="B337" s="5" t="s">
        <v>2234</v>
      </c>
      <c r="C337" s="5" t="s">
        <v>2235</v>
      </c>
      <c r="D337" s="25" t="s">
        <v>1951</v>
      </c>
      <c r="E337" s="26" t="b">
        <v>0</v>
      </c>
      <c r="F337" s="44" t="s">
        <v>11653</v>
      </c>
    </row>
    <row r="338" spans="1:6" x14ac:dyDescent="0.2">
      <c r="A338" s="92"/>
      <c r="B338" s="5" t="s">
        <v>2236</v>
      </c>
      <c r="C338" s="5" t="s">
        <v>2237</v>
      </c>
      <c r="D338" s="25" t="s">
        <v>1951</v>
      </c>
      <c r="E338" s="26" t="b">
        <v>0</v>
      </c>
      <c r="F338" s="44" t="s">
        <v>11653</v>
      </c>
    </row>
    <row r="339" spans="1:6" x14ac:dyDescent="0.2">
      <c r="A339" s="92"/>
      <c r="B339" s="5" t="s">
        <v>2238</v>
      </c>
      <c r="C339" s="5" t="s">
        <v>2239</v>
      </c>
      <c r="D339" s="25" t="s">
        <v>1951</v>
      </c>
      <c r="E339" s="26" t="b">
        <v>0</v>
      </c>
      <c r="F339" s="44" t="s">
        <v>11653</v>
      </c>
    </row>
    <row r="340" spans="1:6" x14ac:dyDescent="0.2">
      <c r="A340" s="92"/>
      <c r="B340" s="5" t="s">
        <v>2240</v>
      </c>
      <c r="C340" s="5" t="s">
        <v>2241</v>
      </c>
      <c r="D340" s="5" t="s">
        <v>2179</v>
      </c>
      <c r="E340" s="16" t="b">
        <v>1</v>
      </c>
      <c r="F340" s="38" t="s">
        <v>11736</v>
      </c>
    </row>
    <row r="341" spans="1:6" x14ac:dyDescent="0.2">
      <c r="A341" s="92"/>
      <c r="B341" s="5" t="s">
        <v>2242</v>
      </c>
      <c r="C341" s="5" t="s">
        <v>2243</v>
      </c>
      <c r="D341" s="25" t="s">
        <v>1951</v>
      </c>
      <c r="E341" s="26" t="b">
        <v>0</v>
      </c>
      <c r="F341" s="44" t="s">
        <v>11653</v>
      </c>
    </row>
    <row r="342" spans="1:6" x14ac:dyDescent="0.2">
      <c r="A342" s="92"/>
      <c r="B342" s="5" t="s">
        <v>2244</v>
      </c>
      <c r="C342" s="5" t="s">
        <v>2245</v>
      </c>
      <c r="D342" s="25" t="s">
        <v>1951</v>
      </c>
      <c r="E342" s="26" t="b">
        <v>0</v>
      </c>
      <c r="F342" s="44" t="s">
        <v>11653</v>
      </c>
    </row>
    <row r="343" spans="1:6" x14ac:dyDescent="0.2">
      <c r="A343" s="92"/>
      <c r="B343" s="5" t="s">
        <v>2246</v>
      </c>
      <c r="C343" s="5" t="s">
        <v>15874</v>
      </c>
      <c r="D343" s="25" t="s">
        <v>1951</v>
      </c>
      <c r="E343" s="26" t="b">
        <v>0</v>
      </c>
      <c r="F343" s="44" t="s">
        <v>11653</v>
      </c>
    </row>
    <row r="344" spans="1:6" x14ac:dyDescent="0.2">
      <c r="A344" s="92"/>
      <c r="B344" s="5" t="s">
        <v>2247</v>
      </c>
      <c r="C344" s="5" t="s">
        <v>2248</v>
      </c>
      <c r="D344" s="25" t="s">
        <v>1951</v>
      </c>
      <c r="E344" s="26" t="b">
        <v>0</v>
      </c>
      <c r="F344" s="44" t="s">
        <v>11653</v>
      </c>
    </row>
    <row r="345" spans="1:6" x14ac:dyDescent="0.2">
      <c r="A345" s="92"/>
      <c r="B345" s="5" t="s">
        <v>2249</v>
      </c>
      <c r="C345" s="5" t="s">
        <v>2250</v>
      </c>
      <c r="D345" s="25" t="s">
        <v>1951</v>
      </c>
      <c r="E345" s="26" t="b">
        <v>0</v>
      </c>
      <c r="F345" s="44" t="s">
        <v>11653</v>
      </c>
    </row>
    <row r="346" spans="1:6" x14ac:dyDescent="0.2">
      <c r="A346" s="92"/>
      <c r="B346" s="5" t="s">
        <v>2251</v>
      </c>
      <c r="C346" s="5" t="s">
        <v>2252</v>
      </c>
      <c r="D346" s="25" t="s">
        <v>1951</v>
      </c>
      <c r="E346" s="26" t="b">
        <v>0</v>
      </c>
      <c r="F346" s="44" t="s">
        <v>11653</v>
      </c>
    </row>
    <row r="347" spans="1:6" x14ac:dyDescent="0.2">
      <c r="A347" s="92"/>
      <c r="B347" s="5" t="s">
        <v>2253</v>
      </c>
      <c r="C347" s="5" t="s">
        <v>2254</v>
      </c>
      <c r="D347" s="25" t="s">
        <v>1951</v>
      </c>
      <c r="E347" s="26" t="b">
        <v>0</v>
      </c>
      <c r="F347" s="44" t="s">
        <v>11653</v>
      </c>
    </row>
    <row r="348" spans="1:6" x14ac:dyDescent="0.2">
      <c r="A348" s="92"/>
      <c r="B348" s="5" t="s">
        <v>2255</v>
      </c>
      <c r="C348" s="5" t="s">
        <v>2256</v>
      </c>
      <c r="D348" s="25" t="s">
        <v>1951</v>
      </c>
      <c r="E348" s="26" t="b">
        <v>0</v>
      </c>
      <c r="F348" s="44" t="s">
        <v>11653</v>
      </c>
    </row>
    <row r="349" spans="1:6" x14ac:dyDescent="0.2">
      <c r="A349" s="92"/>
      <c r="B349" s="5" t="s">
        <v>2257</v>
      </c>
      <c r="C349" s="5" t="s">
        <v>2258</v>
      </c>
      <c r="D349" s="25" t="s">
        <v>1951</v>
      </c>
      <c r="E349" s="26" t="b">
        <v>0</v>
      </c>
      <c r="F349" s="44" t="s">
        <v>11653</v>
      </c>
    </row>
    <row r="350" spans="1:6" x14ac:dyDescent="0.2">
      <c r="A350" s="92"/>
      <c r="B350" s="5" t="s">
        <v>2259</v>
      </c>
      <c r="C350" s="5" t="s">
        <v>2260</v>
      </c>
      <c r="D350" s="25" t="s">
        <v>1951</v>
      </c>
      <c r="E350" s="26" t="b">
        <v>0</v>
      </c>
      <c r="F350" s="44" t="s">
        <v>11653</v>
      </c>
    </row>
    <row r="351" spans="1:6" x14ac:dyDescent="0.2">
      <c r="A351" s="92"/>
      <c r="B351" s="5" t="s">
        <v>2261</v>
      </c>
      <c r="C351" s="5" t="s">
        <v>2262</v>
      </c>
      <c r="D351" s="5" t="s">
        <v>2179</v>
      </c>
      <c r="E351" s="16" t="b">
        <v>1</v>
      </c>
      <c r="F351" s="38" t="s">
        <v>11737</v>
      </c>
    </row>
    <row r="352" spans="1:6" x14ac:dyDescent="0.2">
      <c r="A352" s="92"/>
      <c r="B352" s="5" t="s">
        <v>2263</v>
      </c>
      <c r="C352" s="5" t="s">
        <v>2264</v>
      </c>
      <c r="D352" s="25" t="s">
        <v>1951</v>
      </c>
      <c r="E352" s="26" t="b">
        <v>0</v>
      </c>
      <c r="F352" s="44" t="s">
        <v>11653</v>
      </c>
    </row>
    <row r="353" spans="1:6" x14ac:dyDescent="0.2">
      <c r="A353" s="92"/>
      <c r="B353" s="5" t="s">
        <v>2265</v>
      </c>
      <c r="C353" s="5" t="s">
        <v>2266</v>
      </c>
      <c r="D353" s="25" t="s">
        <v>1951</v>
      </c>
      <c r="E353" s="26" t="b">
        <v>0</v>
      </c>
      <c r="F353" s="44" t="s">
        <v>11653</v>
      </c>
    </row>
    <row r="354" spans="1:6" x14ac:dyDescent="0.2">
      <c r="A354" s="92"/>
      <c r="B354" s="5" t="s">
        <v>2267</v>
      </c>
      <c r="C354" s="5" t="s">
        <v>2268</v>
      </c>
      <c r="D354" s="25" t="s">
        <v>1951</v>
      </c>
      <c r="E354" s="26" t="b">
        <v>0</v>
      </c>
      <c r="F354" s="44" t="s">
        <v>11653</v>
      </c>
    </row>
    <row r="355" spans="1:6" x14ac:dyDescent="0.2">
      <c r="A355" s="92"/>
      <c r="B355" s="5" t="s">
        <v>2269</v>
      </c>
      <c r="C355" s="5" t="s">
        <v>2270</v>
      </c>
      <c r="D355" s="25" t="s">
        <v>1951</v>
      </c>
      <c r="E355" s="26" t="b">
        <v>0</v>
      </c>
      <c r="F355" s="44" t="s">
        <v>11653</v>
      </c>
    </row>
    <row r="356" spans="1:6" x14ac:dyDescent="0.2">
      <c r="A356" s="92"/>
      <c r="B356" s="5" t="s">
        <v>2271</v>
      </c>
      <c r="C356" s="5" t="s">
        <v>2272</v>
      </c>
      <c r="D356" s="5" t="s">
        <v>2179</v>
      </c>
      <c r="E356" s="16" t="b">
        <v>1</v>
      </c>
      <c r="F356" s="38" t="s">
        <v>11738</v>
      </c>
    </row>
    <row r="357" spans="1:6" x14ac:dyDescent="0.2">
      <c r="A357" s="92"/>
      <c r="B357" s="5" t="s">
        <v>2273</v>
      </c>
      <c r="C357" s="5" t="s">
        <v>15872</v>
      </c>
      <c r="D357" s="25" t="s">
        <v>1951</v>
      </c>
      <c r="E357" s="26" t="b">
        <v>0</v>
      </c>
      <c r="F357" s="44" t="s">
        <v>11653</v>
      </c>
    </row>
    <row r="358" spans="1:6" x14ac:dyDescent="0.2">
      <c r="A358" s="92"/>
      <c r="B358" s="5" t="s">
        <v>2274</v>
      </c>
      <c r="C358" s="5" t="s">
        <v>2275</v>
      </c>
      <c r="D358" s="25" t="s">
        <v>1951</v>
      </c>
      <c r="E358" s="26" t="b">
        <v>0</v>
      </c>
      <c r="F358" s="44" t="s">
        <v>11653</v>
      </c>
    </row>
    <row r="359" spans="1:6" x14ac:dyDescent="0.2">
      <c r="A359" s="92"/>
      <c r="B359" s="5" t="s">
        <v>2276</v>
      </c>
      <c r="C359" s="5" t="s">
        <v>2277</v>
      </c>
      <c r="D359" s="25" t="s">
        <v>1951</v>
      </c>
      <c r="E359" s="26" t="b">
        <v>0</v>
      </c>
      <c r="F359" s="44" t="s">
        <v>11653</v>
      </c>
    </row>
    <row r="360" spans="1:6" x14ac:dyDescent="0.2">
      <c r="A360" s="92"/>
      <c r="B360" s="5" t="s">
        <v>2278</v>
      </c>
      <c r="C360" s="5" t="s">
        <v>2279</v>
      </c>
      <c r="D360" s="25" t="s">
        <v>1951</v>
      </c>
      <c r="E360" s="26" t="b">
        <v>0</v>
      </c>
      <c r="F360" s="44" t="s">
        <v>11653</v>
      </c>
    </row>
    <row r="361" spans="1:6" x14ac:dyDescent="0.2">
      <c r="A361" s="92"/>
      <c r="B361" s="5" t="s">
        <v>2280</v>
      </c>
      <c r="C361" s="5" t="s">
        <v>2281</v>
      </c>
      <c r="D361" s="25" t="s">
        <v>1951</v>
      </c>
      <c r="E361" s="26" t="b">
        <v>0</v>
      </c>
      <c r="F361" s="44" t="s">
        <v>11653</v>
      </c>
    </row>
    <row r="362" spans="1:6" x14ac:dyDescent="0.2">
      <c r="A362" s="92"/>
      <c r="B362" s="5" t="s">
        <v>2282</v>
      </c>
      <c r="C362" s="5" t="s">
        <v>2283</v>
      </c>
      <c r="D362" s="25" t="s">
        <v>1951</v>
      </c>
      <c r="E362" s="26" t="b">
        <v>0</v>
      </c>
      <c r="F362" s="44" t="s">
        <v>11653</v>
      </c>
    </row>
    <row r="363" spans="1:6" x14ac:dyDescent="0.2">
      <c r="A363" s="92"/>
      <c r="B363" s="5" t="s">
        <v>2284</v>
      </c>
      <c r="C363" s="5" t="s">
        <v>2285</v>
      </c>
      <c r="D363" s="25" t="s">
        <v>1951</v>
      </c>
      <c r="E363" s="26" t="b">
        <v>0</v>
      </c>
      <c r="F363" s="44" t="s">
        <v>11653</v>
      </c>
    </row>
    <row r="364" spans="1:6" x14ac:dyDescent="0.2">
      <c r="A364" s="92"/>
      <c r="B364" s="5" t="s">
        <v>2286</v>
      </c>
      <c r="C364" s="5" t="s">
        <v>2287</v>
      </c>
      <c r="D364" s="25" t="s">
        <v>1951</v>
      </c>
      <c r="E364" s="26" t="b">
        <v>0</v>
      </c>
      <c r="F364" s="44" t="s">
        <v>11653</v>
      </c>
    </row>
    <row r="365" spans="1:6" x14ac:dyDescent="0.2">
      <c r="A365" s="92"/>
      <c r="B365" s="5" t="s">
        <v>2288</v>
      </c>
      <c r="C365" s="5" t="s">
        <v>2289</v>
      </c>
      <c r="D365" s="5" t="s">
        <v>2179</v>
      </c>
      <c r="E365" s="16" t="b">
        <v>1</v>
      </c>
      <c r="F365" s="38" t="s">
        <v>11739</v>
      </c>
    </row>
    <row r="366" spans="1:6" x14ac:dyDescent="0.2">
      <c r="A366" s="92"/>
      <c r="B366" s="5" t="s">
        <v>2290</v>
      </c>
      <c r="C366" s="5" t="s">
        <v>2291</v>
      </c>
      <c r="D366" s="25" t="s">
        <v>1951</v>
      </c>
      <c r="E366" s="26" t="b">
        <v>0</v>
      </c>
      <c r="F366" s="44" t="s">
        <v>11653</v>
      </c>
    </row>
    <row r="367" spans="1:6" x14ac:dyDescent="0.2">
      <c r="A367" s="92"/>
      <c r="B367" s="5" t="s">
        <v>2292</v>
      </c>
      <c r="C367" s="5" t="s">
        <v>2293</v>
      </c>
      <c r="D367" s="25" t="s">
        <v>1951</v>
      </c>
      <c r="E367" s="26" t="b">
        <v>0</v>
      </c>
      <c r="F367" s="44" t="s">
        <v>11653</v>
      </c>
    </row>
    <row r="368" spans="1:6" x14ac:dyDescent="0.2">
      <c r="A368" s="92"/>
      <c r="B368" s="5" t="s">
        <v>2294</v>
      </c>
      <c r="C368" s="5" t="s">
        <v>2295</v>
      </c>
      <c r="D368" s="25" t="s">
        <v>1951</v>
      </c>
      <c r="E368" s="26" t="b">
        <v>0</v>
      </c>
      <c r="F368" s="44" t="s">
        <v>11653</v>
      </c>
    </row>
    <row r="369" spans="1:6" x14ac:dyDescent="0.2">
      <c r="A369" s="92"/>
      <c r="B369" s="5" t="s">
        <v>2296</v>
      </c>
      <c r="C369" s="5" t="s">
        <v>2297</v>
      </c>
      <c r="D369" s="25" t="s">
        <v>1951</v>
      </c>
      <c r="E369" s="26" t="b">
        <v>0</v>
      </c>
      <c r="F369" s="44" t="s">
        <v>11653</v>
      </c>
    </row>
    <row r="370" spans="1:6" x14ac:dyDescent="0.2">
      <c r="A370" s="92"/>
      <c r="B370" s="5" t="s">
        <v>2298</v>
      </c>
      <c r="C370" s="5" t="s">
        <v>2299</v>
      </c>
      <c r="D370" s="25" t="s">
        <v>1951</v>
      </c>
      <c r="E370" s="26" t="b">
        <v>0</v>
      </c>
      <c r="F370" s="44" t="s">
        <v>11653</v>
      </c>
    </row>
    <row r="371" spans="1:6" x14ac:dyDescent="0.2">
      <c r="A371" s="92"/>
      <c r="B371" s="5" t="s">
        <v>2300</v>
      </c>
      <c r="C371" s="5" t="s">
        <v>2301</v>
      </c>
      <c r="D371" s="25" t="s">
        <v>1951</v>
      </c>
      <c r="E371" s="26" t="b">
        <v>0</v>
      </c>
      <c r="F371" s="44" t="s">
        <v>11653</v>
      </c>
    </row>
    <row r="372" spans="1:6" x14ac:dyDescent="0.2">
      <c r="A372" s="92"/>
      <c r="B372" s="5" t="s">
        <v>2302</v>
      </c>
      <c r="C372" s="5" t="s">
        <v>2303</v>
      </c>
      <c r="D372" s="25" t="s">
        <v>1951</v>
      </c>
      <c r="E372" s="26" t="b">
        <v>0</v>
      </c>
      <c r="F372" s="44" t="s">
        <v>11653</v>
      </c>
    </row>
    <row r="373" spans="1:6" x14ac:dyDescent="0.2">
      <c r="A373" s="92"/>
      <c r="B373" s="5" t="s">
        <v>2304</v>
      </c>
      <c r="C373" s="5" t="s">
        <v>2305</v>
      </c>
      <c r="D373" s="25" t="s">
        <v>1951</v>
      </c>
      <c r="E373" s="26" t="b">
        <v>0</v>
      </c>
      <c r="F373" s="44" t="s">
        <v>11653</v>
      </c>
    </row>
    <row r="374" spans="1:6" x14ac:dyDescent="0.2">
      <c r="A374" s="92"/>
      <c r="B374" s="5" t="s">
        <v>2306</v>
      </c>
      <c r="C374" s="5" t="s">
        <v>2307</v>
      </c>
      <c r="D374" s="5" t="s">
        <v>2179</v>
      </c>
      <c r="E374" s="16" t="b">
        <v>1</v>
      </c>
      <c r="F374" s="38" t="s">
        <v>11740</v>
      </c>
    </row>
    <row r="375" spans="1:6" x14ac:dyDescent="0.2">
      <c r="A375" s="92"/>
      <c r="B375" s="5" t="s">
        <v>2308</v>
      </c>
      <c r="C375" s="5" t="s">
        <v>2309</v>
      </c>
      <c r="D375" s="25" t="s">
        <v>1951</v>
      </c>
      <c r="E375" s="26" t="b">
        <v>0</v>
      </c>
      <c r="F375" s="44" t="s">
        <v>11653</v>
      </c>
    </row>
    <row r="376" spans="1:6" x14ac:dyDescent="0.2">
      <c r="A376" s="92"/>
      <c r="B376" s="5" t="s">
        <v>2310</v>
      </c>
      <c r="C376" s="5" t="s">
        <v>2311</v>
      </c>
      <c r="D376" s="25" t="s">
        <v>1951</v>
      </c>
      <c r="E376" s="26" t="b">
        <v>0</v>
      </c>
      <c r="F376" s="44" t="s">
        <v>11653</v>
      </c>
    </row>
    <row r="377" spans="1:6" x14ac:dyDescent="0.2">
      <c r="A377" s="92"/>
      <c r="B377" s="5" t="s">
        <v>2312</v>
      </c>
      <c r="C377" s="5" t="s">
        <v>2313</v>
      </c>
      <c r="D377" s="25" t="s">
        <v>1951</v>
      </c>
      <c r="E377" s="26" t="b">
        <v>0</v>
      </c>
      <c r="F377" s="44" t="s">
        <v>11653</v>
      </c>
    </row>
    <row r="378" spans="1:6" x14ac:dyDescent="0.2">
      <c r="A378" s="93"/>
      <c r="B378" s="14" t="s">
        <v>2314</v>
      </c>
      <c r="C378" s="14" t="s">
        <v>2315</v>
      </c>
      <c r="D378" s="27" t="s">
        <v>1951</v>
      </c>
      <c r="E378" s="28" t="b">
        <v>0</v>
      </c>
      <c r="F378" s="45" t="s">
        <v>11653</v>
      </c>
    </row>
    <row r="379" spans="1:6" x14ac:dyDescent="0.2">
      <c r="A379" s="91" t="str">
        <f>HYPERLINK("[#]Codes_for_GE_Names!A28:H28","BARBADOS")</f>
        <v>BARBADOS</v>
      </c>
      <c r="B379" s="11" t="s">
        <v>2316</v>
      </c>
      <c r="C379" s="11" t="s">
        <v>2317</v>
      </c>
      <c r="D379" s="11" t="s">
        <v>1779</v>
      </c>
      <c r="E379" s="15" t="b">
        <v>1</v>
      </c>
      <c r="F379" s="43" t="s">
        <v>11741</v>
      </c>
    </row>
    <row r="380" spans="1:6" x14ac:dyDescent="0.2">
      <c r="A380" s="92"/>
      <c r="B380" s="5" t="s">
        <v>2318</v>
      </c>
      <c r="C380" s="5" t="s">
        <v>2319</v>
      </c>
      <c r="D380" s="5" t="s">
        <v>1779</v>
      </c>
      <c r="E380" s="16" t="b">
        <v>1</v>
      </c>
      <c r="F380" s="38" t="s">
        <v>11742</v>
      </c>
    </row>
    <row r="381" spans="1:6" x14ac:dyDescent="0.2">
      <c r="A381" s="92"/>
      <c r="B381" s="5" t="s">
        <v>2320</v>
      </c>
      <c r="C381" s="5" t="s">
        <v>1829</v>
      </c>
      <c r="D381" s="5" t="s">
        <v>1779</v>
      </c>
      <c r="E381" s="16" t="b">
        <v>1</v>
      </c>
      <c r="F381" s="38" t="s">
        <v>11743</v>
      </c>
    </row>
    <row r="382" spans="1:6" x14ac:dyDescent="0.2">
      <c r="A382" s="92"/>
      <c r="B382" s="5" t="s">
        <v>2321</v>
      </c>
      <c r="C382" s="5" t="s">
        <v>2322</v>
      </c>
      <c r="D382" s="5" t="s">
        <v>1779</v>
      </c>
      <c r="E382" s="16" t="b">
        <v>1</v>
      </c>
      <c r="F382" s="38" t="s">
        <v>11744</v>
      </c>
    </row>
    <row r="383" spans="1:6" x14ac:dyDescent="0.2">
      <c r="A383" s="92"/>
      <c r="B383" s="5" t="s">
        <v>2323</v>
      </c>
      <c r="C383" s="5" t="s">
        <v>1831</v>
      </c>
      <c r="D383" s="5" t="s">
        <v>1779</v>
      </c>
      <c r="E383" s="16" t="b">
        <v>1</v>
      </c>
      <c r="F383" s="38" t="s">
        <v>11745</v>
      </c>
    </row>
    <row r="384" spans="1:6" x14ac:dyDescent="0.2">
      <c r="A384" s="92"/>
      <c r="B384" s="5" t="s">
        <v>2324</v>
      </c>
      <c r="C384" s="5" t="s">
        <v>2325</v>
      </c>
      <c r="D384" s="5" t="s">
        <v>1779</v>
      </c>
      <c r="E384" s="16" t="b">
        <v>1</v>
      </c>
      <c r="F384" s="38" t="s">
        <v>11746</v>
      </c>
    </row>
    <row r="385" spans="1:6" x14ac:dyDescent="0.2">
      <c r="A385" s="92"/>
      <c r="B385" s="5" t="s">
        <v>2326</v>
      </c>
      <c r="C385" s="5" t="s">
        <v>2327</v>
      </c>
      <c r="D385" s="5" t="s">
        <v>1779</v>
      </c>
      <c r="E385" s="16" t="b">
        <v>1</v>
      </c>
      <c r="F385" s="38" t="s">
        <v>11747</v>
      </c>
    </row>
    <row r="386" spans="1:6" x14ac:dyDescent="0.2">
      <c r="A386" s="92"/>
      <c r="B386" s="5" t="s">
        <v>2328</v>
      </c>
      <c r="C386" s="5" t="s">
        <v>2329</v>
      </c>
      <c r="D386" s="5" t="s">
        <v>1779</v>
      </c>
      <c r="E386" s="16" t="b">
        <v>1</v>
      </c>
      <c r="F386" s="38" t="s">
        <v>11748</v>
      </c>
    </row>
    <row r="387" spans="1:6" x14ac:dyDescent="0.2">
      <c r="A387" s="92"/>
      <c r="B387" s="5" t="s">
        <v>2330</v>
      </c>
      <c r="C387" s="5" t="s">
        <v>1837</v>
      </c>
      <c r="D387" s="5" t="s">
        <v>1779</v>
      </c>
      <c r="E387" s="16" t="b">
        <v>1</v>
      </c>
      <c r="F387" s="38" t="s">
        <v>11749</v>
      </c>
    </row>
    <row r="388" spans="1:6" x14ac:dyDescent="0.2">
      <c r="A388" s="92"/>
      <c r="B388" s="5" t="s">
        <v>2331</v>
      </c>
      <c r="C388" s="5" t="s">
        <v>1839</v>
      </c>
      <c r="D388" s="5" t="s">
        <v>1779</v>
      </c>
      <c r="E388" s="16" t="b">
        <v>1</v>
      </c>
      <c r="F388" s="38" t="s">
        <v>11750</v>
      </c>
    </row>
    <row r="389" spans="1:6" x14ac:dyDescent="0.2">
      <c r="A389" s="93"/>
      <c r="B389" s="14" t="s">
        <v>2332</v>
      </c>
      <c r="C389" s="14" t="s">
        <v>2333</v>
      </c>
      <c r="D389" s="14" t="s">
        <v>1779</v>
      </c>
      <c r="E389" s="17" t="b">
        <v>1</v>
      </c>
      <c r="F389" s="39" t="s">
        <v>11751</v>
      </c>
    </row>
    <row r="390" spans="1:6" x14ac:dyDescent="0.2">
      <c r="A390" s="91" t="str">
        <f>HYPERLINK("[#]Codes_for_GE_Names!A30:H30","BELARUS")</f>
        <v>BELARUS</v>
      </c>
      <c r="B390" s="11" t="s">
        <v>2334</v>
      </c>
      <c r="C390" s="11" t="s">
        <v>2335</v>
      </c>
      <c r="D390" s="11" t="s">
        <v>1891</v>
      </c>
      <c r="E390" s="15" t="b">
        <v>1</v>
      </c>
      <c r="F390" s="43" t="s">
        <v>11752</v>
      </c>
    </row>
    <row r="391" spans="1:6" x14ac:dyDescent="0.2">
      <c r="A391" s="92"/>
      <c r="B391" s="5" t="s">
        <v>2336</v>
      </c>
      <c r="C391" s="5" t="s">
        <v>2337</v>
      </c>
      <c r="D391" s="5" t="s">
        <v>1891</v>
      </c>
      <c r="E391" s="16" t="b">
        <v>1</v>
      </c>
      <c r="F391" s="38" t="s">
        <v>11753</v>
      </c>
    </row>
    <row r="392" spans="1:6" x14ac:dyDescent="0.2">
      <c r="A392" s="92"/>
      <c r="B392" s="5" t="s">
        <v>2338</v>
      </c>
      <c r="C392" s="5" t="s">
        <v>2339</v>
      </c>
      <c r="D392" s="5" t="s">
        <v>1891</v>
      </c>
      <c r="E392" s="16" t="b">
        <v>1</v>
      </c>
      <c r="F392" s="38" t="s">
        <v>11754</v>
      </c>
    </row>
    <row r="393" spans="1:6" x14ac:dyDescent="0.2">
      <c r="A393" s="92"/>
      <c r="B393" s="5" t="s">
        <v>2340</v>
      </c>
      <c r="C393" s="5" t="s">
        <v>2341</v>
      </c>
      <c r="D393" s="5" t="s">
        <v>1891</v>
      </c>
      <c r="E393" s="16" t="b">
        <v>1</v>
      </c>
      <c r="F393" s="38" t="s">
        <v>11755</v>
      </c>
    </row>
    <row r="394" spans="1:6" x14ac:dyDescent="0.2">
      <c r="A394" s="92"/>
      <c r="B394" s="5" t="s">
        <v>2342</v>
      </c>
      <c r="C394" s="5" t="s">
        <v>2343</v>
      </c>
      <c r="D394" s="5" t="s">
        <v>1912</v>
      </c>
      <c r="E394" s="16" t="b">
        <v>1</v>
      </c>
      <c r="F394" s="38" t="s">
        <v>11756</v>
      </c>
    </row>
    <row r="395" spans="1:6" x14ac:dyDescent="0.2">
      <c r="A395" s="92"/>
      <c r="B395" s="5" t="s">
        <v>2344</v>
      </c>
      <c r="C395" s="5" t="s">
        <v>2345</v>
      </c>
      <c r="D395" s="5" t="s">
        <v>1891</v>
      </c>
      <c r="E395" s="16" t="b">
        <v>1</v>
      </c>
      <c r="F395" s="38" t="s">
        <v>11757</v>
      </c>
    </row>
    <row r="396" spans="1:6" x14ac:dyDescent="0.2">
      <c r="A396" s="93"/>
      <c r="B396" s="14" t="s">
        <v>2346</v>
      </c>
      <c r="C396" s="14" t="s">
        <v>2347</v>
      </c>
      <c r="D396" s="14" t="s">
        <v>1891</v>
      </c>
      <c r="E396" s="17" t="b">
        <v>1</v>
      </c>
      <c r="F396" s="39" t="s">
        <v>11758</v>
      </c>
    </row>
    <row r="397" spans="1:6" x14ac:dyDescent="0.2">
      <c r="A397" s="91" t="str">
        <f>HYPERLINK("[#]Codes_for_GE_Names!A31:H31","BELGIUM")</f>
        <v>BELGIUM</v>
      </c>
      <c r="B397" s="11" t="s">
        <v>2348</v>
      </c>
      <c r="C397" s="11" t="s">
        <v>2349</v>
      </c>
      <c r="D397" s="11" t="s">
        <v>1891</v>
      </c>
      <c r="E397" s="15" t="b">
        <v>1</v>
      </c>
      <c r="F397" s="43" t="s">
        <v>11759</v>
      </c>
    </row>
    <row r="398" spans="1:6" x14ac:dyDescent="0.2">
      <c r="A398" s="92"/>
      <c r="B398" s="5" t="s">
        <v>2350</v>
      </c>
      <c r="C398" s="5" t="s">
        <v>2351</v>
      </c>
      <c r="D398" s="5" t="s">
        <v>1891</v>
      </c>
      <c r="E398" s="16" t="b">
        <v>1</v>
      </c>
      <c r="F398" s="38" t="s">
        <v>11760</v>
      </c>
    </row>
    <row r="399" spans="1:6" x14ac:dyDescent="0.2">
      <c r="A399" s="92"/>
      <c r="B399" s="5" t="s">
        <v>2352</v>
      </c>
      <c r="C399" s="5" t="s">
        <v>2353</v>
      </c>
      <c r="D399" s="25" t="s">
        <v>1589</v>
      </c>
      <c r="E399" s="26" t="b">
        <v>0</v>
      </c>
      <c r="F399" s="44" t="s">
        <v>11653</v>
      </c>
    </row>
    <row r="400" spans="1:6" x14ac:dyDescent="0.2">
      <c r="A400" s="92"/>
      <c r="B400" s="5" t="s">
        <v>2354</v>
      </c>
      <c r="C400" s="5" t="s">
        <v>2355</v>
      </c>
      <c r="D400" s="25" t="s">
        <v>1589</v>
      </c>
      <c r="E400" s="26" t="b">
        <v>0</v>
      </c>
      <c r="F400" s="44" t="s">
        <v>11653</v>
      </c>
    </row>
    <row r="401" spans="1:6" x14ac:dyDescent="0.2">
      <c r="A401" s="92"/>
      <c r="B401" s="5" t="s">
        <v>2356</v>
      </c>
      <c r="C401" s="5" t="s">
        <v>2357</v>
      </c>
      <c r="D401" s="25" t="s">
        <v>1589</v>
      </c>
      <c r="E401" s="26" t="b">
        <v>0</v>
      </c>
      <c r="F401" s="44" t="s">
        <v>11653</v>
      </c>
    </row>
    <row r="402" spans="1:6" x14ac:dyDescent="0.2">
      <c r="A402" s="92"/>
      <c r="B402" s="5" t="s">
        <v>2358</v>
      </c>
      <c r="C402" s="5" t="s">
        <v>2359</v>
      </c>
      <c r="D402" s="25" t="s">
        <v>1589</v>
      </c>
      <c r="E402" s="26" t="b">
        <v>0</v>
      </c>
      <c r="F402" s="44" t="s">
        <v>11653</v>
      </c>
    </row>
    <row r="403" spans="1:6" x14ac:dyDescent="0.2">
      <c r="A403" s="92"/>
      <c r="B403" s="5" t="s">
        <v>2360</v>
      </c>
      <c r="C403" s="5" t="s">
        <v>2361</v>
      </c>
      <c r="D403" s="25" t="s">
        <v>1589</v>
      </c>
      <c r="E403" s="26" t="b">
        <v>0</v>
      </c>
      <c r="F403" s="44" t="s">
        <v>11653</v>
      </c>
    </row>
    <row r="404" spans="1:6" x14ac:dyDescent="0.2">
      <c r="A404" s="92"/>
      <c r="B404" s="5" t="s">
        <v>2362</v>
      </c>
      <c r="C404" s="5" t="s">
        <v>2363</v>
      </c>
      <c r="D404" s="5" t="s">
        <v>1891</v>
      </c>
      <c r="E404" s="16" t="b">
        <v>1</v>
      </c>
      <c r="F404" s="38" t="s">
        <v>11761</v>
      </c>
    </row>
    <row r="405" spans="1:6" x14ac:dyDescent="0.2">
      <c r="A405" s="92"/>
      <c r="B405" s="5" t="s">
        <v>2364</v>
      </c>
      <c r="C405" s="5" t="s">
        <v>2365</v>
      </c>
      <c r="D405" s="25" t="s">
        <v>1589</v>
      </c>
      <c r="E405" s="26" t="b">
        <v>0</v>
      </c>
      <c r="F405" s="44" t="s">
        <v>11653</v>
      </c>
    </row>
    <row r="406" spans="1:6" x14ac:dyDescent="0.2">
      <c r="A406" s="92"/>
      <c r="B406" s="5" t="s">
        <v>2366</v>
      </c>
      <c r="C406" s="5" t="s">
        <v>2367</v>
      </c>
      <c r="D406" s="25" t="s">
        <v>1589</v>
      </c>
      <c r="E406" s="26" t="b">
        <v>0</v>
      </c>
      <c r="F406" s="44" t="s">
        <v>11653</v>
      </c>
    </row>
    <row r="407" spans="1:6" x14ac:dyDescent="0.2">
      <c r="A407" s="92"/>
      <c r="B407" s="5" t="s">
        <v>2368</v>
      </c>
      <c r="C407" s="5" t="s">
        <v>2369</v>
      </c>
      <c r="D407" s="25" t="s">
        <v>1589</v>
      </c>
      <c r="E407" s="26" t="b">
        <v>0</v>
      </c>
      <c r="F407" s="44" t="s">
        <v>11653</v>
      </c>
    </row>
    <row r="408" spans="1:6" x14ac:dyDescent="0.2">
      <c r="A408" s="92"/>
      <c r="B408" s="5" t="s">
        <v>2370</v>
      </c>
      <c r="C408" s="5" t="s">
        <v>2371</v>
      </c>
      <c r="D408" s="25" t="s">
        <v>1589</v>
      </c>
      <c r="E408" s="26" t="b">
        <v>0</v>
      </c>
      <c r="F408" s="44" t="s">
        <v>11653</v>
      </c>
    </row>
    <row r="409" spans="1:6" x14ac:dyDescent="0.2">
      <c r="A409" s="93"/>
      <c r="B409" s="14" t="s">
        <v>2372</v>
      </c>
      <c r="C409" s="14" t="s">
        <v>2373</v>
      </c>
      <c r="D409" s="27" t="s">
        <v>1589</v>
      </c>
      <c r="E409" s="28" t="b">
        <v>0</v>
      </c>
      <c r="F409" s="45" t="s">
        <v>11653</v>
      </c>
    </row>
    <row r="410" spans="1:6" x14ac:dyDescent="0.2">
      <c r="A410" s="91" t="str">
        <f>HYPERLINK("[#]Codes_for_GE_Names!A32:H32","BELIZE")</f>
        <v>BELIZE</v>
      </c>
      <c r="B410" s="11" t="s">
        <v>2374</v>
      </c>
      <c r="C410" s="11" t="s">
        <v>160</v>
      </c>
      <c r="D410" s="11" t="s">
        <v>1951</v>
      </c>
      <c r="E410" s="15" t="b">
        <v>1</v>
      </c>
      <c r="F410" s="43" t="s">
        <v>11762</v>
      </c>
    </row>
    <row r="411" spans="1:6" x14ac:dyDescent="0.2">
      <c r="A411" s="92"/>
      <c r="B411" s="5" t="s">
        <v>2375</v>
      </c>
      <c r="C411" s="5" t="s">
        <v>2376</v>
      </c>
      <c r="D411" s="5" t="s">
        <v>1951</v>
      </c>
      <c r="E411" s="16" t="b">
        <v>1</v>
      </c>
      <c r="F411" s="38" t="s">
        <v>11763</v>
      </c>
    </row>
    <row r="412" spans="1:6" x14ac:dyDescent="0.2">
      <c r="A412" s="92"/>
      <c r="B412" s="5" t="s">
        <v>2377</v>
      </c>
      <c r="C412" s="5" t="s">
        <v>2378</v>
      </c>
      <c r="D412" s="5" t="s">
        <v>1951</v>
      </c>
      <c r="E412" s="16" t="b">
        <v>1</v>
      </c>
      <c r="F412" s="38" t="s">
        <v>11764</v>
      </c>
    </row>
    <row r="413" spans="1:6" x14ac:dyDescent="0.2">
      <c r="A413" s="92"/>
      <c r="B413" s="5" t="s">
        <v>2379</v>
      </c>
      <c r="C413" s="5" t="s">
        <v>2380</v>
      </c>
      <c r="D413" s="5" t="s">
        <v>1951</v>
      </c>
      <c r="E413" s="16" t="b">
        <v>1</v>
      </c>
      <c r="F413" s="38" t="s">
        <v>11765</v>
      </c>
    </row>
    <row r="414" spans="1:6" x14ac:dyDescent="0.2">
      <c r="A414" s="92"/>
      <c r="B414" s="5" t="s">
        <v>2381</v>
      </c>
      <c r="C414" s="5" t="s">
        <v>2382</v>
      </c>
      <c r="D414" s="5" t="s">
        <v>1951</v>
      </c>
      <c r="E414" s="16" t="b">
        <v>1</v>
      </c>
      <c r="F414" s="38" t="s">
        <v>11766</v>
      </c>
    </row>
    <row r="415" spans="1:6" x14ac:dyDescent="0.2">
      <c r="A415" s="93"/>
      <c r="B415" s="14" t="s">
        <v>2383</v>
      </c>
      <c r="C415" s="14" t="s">
        <v>2384</v>
      </c>
      <c r="D415" s="14" t="s">
        <v>1951</v>
      </c>
      <c r="E415" s="17" t="b">
        <v>1</v>
      </c>
      <c r="F415" s="39" t="s">
        <v>11767</v>
      </c>
    </row>
    <row r="416" spans="1:6" x14ac:dyDescent="0.2">
      <c r="A416" s="91" t="str">
        <f>HYPERLINK("[#]Codes_for_GE_Names!A33:H33","BENIN")</f>
        <v>BENIN</v>
      </c>
      <c r="B416" s="11" t="s">
        <v>2385</v>
      </c>
      <c r="C416" s="11" t="s">
        <v>2386</v>
      </c>
      <c r="D416" s="11" t="s">
        <v>2387</v>
      </c>
      <c r="E416" s="15" t="b">
        <v>1</v>
      </c>
      <c r="F416" s="43" t="s">
        <v>11768</v>
      </c>
    </row>
    <row r="417" spans="1:6" x14ac:dyDescent="0.2">
      <c r="A417" s="92"/>
      <c r="B417" s="5" t="s">
        <v>2388</v>
      </c>
      <c r="C417" s="5" t="s">
        <v>2389</v>
      </c>
      <c r="D417" s="5" t="s">
        <v>2387</v>
      </c>
      <c r="E417" s="16" t="b">
        <v>1</v>
      </c>
      <c r="F417" s="38" t="s">
        <v>11769</v>
      </c>
    </row>
    <row r="418" spans="1:6" x14ac:dyDescent="0.2">
      <c r="A418" s="92"/>
      <c r="B418" s="5" t="s">
        <v>2390</v>
      </c>
      <c r="C418" s="5" t="s">
        <v>2391</v>
      </c>
      <c r="D418" s="5" t="s">
        <v>2387</v>
      </c>
      <c r="E418" s="16" t="b">
        <v>1</v>
      </c>
      <c r="F418" s="38" t="s">
        <v>11770</v>
      </c>
    </row>
    <row r="419" spans="1:6" x14ac:dyDescent="0.2">
      <c r="A419" s="92"/>
      <c r="B419" s="5" t="s">
        <v>2392</v>
      </c>
      <c r="C419" s="5" t="s">
        <v>2393</v>
      </c>
      <c r="D419" s="5" t="s">
        <v>2387</v>
      </c>
      <c r="E419" s="16" t="b">
        <v>1</v>
      </c>
      <c r="F419" s="38" t="s">
        <v>11771</v>
      </c>
    </row>
    <row r="420" spans="1:6" x14ac:dyDescent="0.2">
      <c r="A420" s="92"/>
      <c r="B420" s="5" t="s">
        <v>2394</v>
      </c>
      <c r="C420" s="5" t="s">
        <v>2395</v>
      </c>
      <c r="D420" s="5" t="s">
        <v>2387</v>
      </c>
      <c r="E420" s="16" t="b">
        <v>1</v>
      </c>
      <c r="F420" s="38" t="s">
        <v>11772</v>
      </c>
    </row>
    <row r="421" spans="1:6" x14ac:dyDescent="0.2">
      <c r="A421" s="92"/>
      <c r="B421" s="5" t="s">
        <v>2396</v>
      </c>
      <c r="C421" s="5" t="s">
        <v>2397</v>
      </c>
      <c r="D421" s="5" t="s">
        <v>2387</v>
      </c>
      <c r="E421" s="16" t="b">
        <v>1</v>
      </c>
      <c r="F421" s="38" t="s">
        <v>11773</v>
      </c>
    </row>
    <row r="422" spans="1:6" x14ac:dyDescent="0.2">
      <c r="A422" s="92"/>
      <c r="B422" s="5" t="s">
        <v>2398</v>
      </c>
      <c r="C422" s="5" t="s">
        <v>2399</v>
      </c>
      <c r="D422" s="5" t="s">
        <v>2387</v>
      </c>
      <c r="E422" s="16" t="b">
        <v>1</v>
      </c>
      <c r="F422" s="38" t="s">
        <v>11774</v>
      </c>
    </row>
    <row r="423" spans="1:6" x14ac:dyDescent="0.2">
      <c r="A423" s="92"/>
      <c r="B423" s="5" t="s">
        <v>2400</v>
      </c>
      <c r="C423" s="5" t="s">
        <v>2401</v>
      </c>
      <c r="D423" s="5" t="s">
        <v>2387</v>
      </c>
      <c r="E423" s="16" t="b">
        <v>1</v>
      </c>
      <c r="F423" s="38" t="s">
        <v>11775</v>
      </c>
    </row>
    <row r="424" spans="1:6" x14ac:dyDescent="0.2">
      <c r="A424" s="92"/>
      <c r="B424" s="5" t="s">
        <v>2402</v>
      </c>
      <c r="C424" s="5" t="s">
        <v>2403</v>
      </c>
      <c r="D424" s="5" t="s">
        <v>2387</v>
      </c>
      <c r="E424" s="16" t="b">
        <v>1</v>
      </c>
      <c r="F424" s="38" t="s">
        <v>11776</v>
      </c>
    </row>
    <row r="425" spans="1:6" x14ac:dyDescent="0.2">
      <c r="A425" s="92"/>
      <c r="B425" s="5" t="s">
        <v>2404</v>
      </c>
      <c r="C425" s="5" t="s">
        <v>2405</v>
      </c>
      <c r="D425" s="5" t="s">
        <v>2387</v>
      </c>
      <c r="E425" s="16" t="b">
        <v>1</v>
      </c>
      <c r="F425" s="38" t="s">
        <v>11777</v>
      </c>
    </row>
    <row r="426" spans="1:6" x14ac:dyDescent="0.2">
      <c r="A426" s="92"/>
      <c r="B426" s="5" t="s">
        <v>2406</v>
      </c>
      <c r="C426" s="5" t="s">
        <v>2407</v>
      </c>
      <c r="D426" s="5" t="s">
        <v>2387</v>
      </c>
      <c r="E426" s="16" t="b">
        <v>1</v>
      </c>
      <c r="F426" s="38" t="s">
        <v>11778</v>
      </c>
    </row>
    <row r="427" spans="1:6" x14ac:dyDescent="0.2">
      <c r="A427" s="93"/>
      <c r="B427" s="14" t="s">
        <v>2408</v>
      </c>
      <c r="C427" s="14" t="s">
        <v>2409</v>
      </c>
      <c r="D427" s="14" t="s">
        <v>2387</v>
      </c>
      <c r="E427" s="17" t="b">
        <v>1</v>
      </c>
      <c r="F427" s="39" t="s">
        <v>11779</v>
      </c>
    </row>
    <row r="428" spans="1:6" x14ac:dyDescent="0.2">
      <c r="A428" s="91" t="str">
        <f>HYPERLINK("[#]Codes_for_GE_Names!A34:H34","BERMUDA")</f>
        <v>BERMUDA</v>
      </c>
      <c r="B428" s="11" t="s">
        <v>2410</v>
      </c>
      <c r="C428" s="11" t="s">
        <v>2411</v>
      </c>
      <c r="D428" s="11" t="s">
        <v>1779</v>
      </c>
      <c r="E428" s="15" t="b">
        <v>1</v>
      </c>
      <c r="F428" s="43" t="s">
        <v>11780</v>
      </c>
    </row>
    <row r="429" spans="1:6" x14ac:dyDescent="0.2">
      <c r="A429" s="92"/>
      <c r="B429" s="5" t="s">
        <v>2412</v>
      </c>
      <c r="C429" s="5" t="s">
        <v>2413</v>
      </c>
      <c r="D429" s="5" t="s">
        <v>2414</v>
      </c>
      <c r="E429" s="16" t="b">
        <v>1</v>
      </c>
      <c r="F429" s="38" t="s">
        <v>11781</v>
      </c>
    </row>
    <row r="430" spans="1:6" x14ac:dyDescent="0.2">
      <c r="A430" s="92"/>
      <c r="B430" s="5" t="s">
        <v>2415</v>
      </c>
      <c r="C430" s="5" t="s">
        <v>2413</v>
      </c>
      <c r="D430" s="5" t="s">
        <v>1779</v>
      </c>
      <c r="E430" s="16" t="b">
        <v>1</v>
      </c>
      <c r="F430" s="38" t="s">
        <v>11782</v>
      </c>
    </row>
    <row r="431" spans="1:6" x14ac:dyDescent="0.2">
      <c r="A431" s="92"/>
      <c r="B431" s="5" t="s">
        <v>2416</v>
      </c>
      <c r="C431" s="5" t="s">
        <v>2417</v>
      </c>
      <c r="D431" s="5" t="s">
        <v>1779</v>
      </c>
      <c r="E431" s="16" t="b">
        <v>1</v>
      </c>
      <c r="F431" s="38" t="s">
        <v>11783</v>
      </c>
    </row>
    <row r="432" spans="1:6" x14ac:dyDescent="0.2">
      <c r="A432" s="92"/>
      <c r="B432" s="5" t="s">
        <v>2418</v>
      </c>
      <c r="C432" s="5" t="s">
        <v>2419</v>
      </c>
      <c r="D432" s="5" t="s">
        <v>1779</v>
      </c>
      <c r="E432" s="16" t="b">
        <v>1</v>
      </c>
      <c r="F432" s="38" t="s">
        <v>11784</v>
      </c>
    </row>
    <row r="433" spans="1:6" x14ac:dyDescent="0.2">
      <c r="A433" s="92"/>
      <c r="B433" s="5" t="s">
        <v>2420</v>
      </c>
      <c r="C433" s="5" t="s">
        <v>1829</v>
      </c>
      <c r="D433" s="5" t="s">
        <v>2414</v>
      </c>
      <c r="E433" s="16" t="b">
        <v>1</v>
      </c>
      <c r="F433" s="38" t="s">
        <v>11785</v>
      </c>
    </row>
    <row r="434" spans="1:6" x14ac:dyDescent="0.2">
      <c r="A434" s="92"/>
      <c r="B434" s="5" t="s">
        <v>2421</v>
      </c>
      <c r="C434" s="5" t="s">
        <v>2422</v>
      </c>
      <c r="D434" s="5" t="s">
        <v>1779</v>
      </c>
      <c r="E434" s="16" t="b">
        <v>1</v>
      </c>
      <c r="F434" s="38" t="s">
        <v>11786</v>
      </c>
    </row>
    <row r="435" spans="1:6" x14ac:dyDescent="0.2">
      <c r="A435" s="92"/>
      <c r="B435" s="5" t="s">
        <v>2423</v>
      </c>
      <c r="C435" s="5" t="s">
        <v>2424</v>
      </c>
      <c r="D435" s="5" t="s">
        <v>1779</v>
      </c>
      <c r="E435" s="16" t="b">
        <v>1</v>
      </c>
      <c r="F435" s="38" t="s">
        <v>11787</v>
      </c>
    </row>
    <row r="436" spans="1:6" x14ac:dyDescent="0.2">
      <c r="A436" s="92"/>
      <c r="B436" s="5" t="s">
        <v>2425</v>
      </c>
      <c r="C436" s="5" t="s">
        <v>2426</v>
      </c>
      <c r="D436" s="5" t="s">
        <v>1779</v>
      </c>
      <c r="E436" s="16" t="b">
        <v>1</v>
      </c>
      <c r="F436" s="38" t="s">
        <v>11788</v>
      </c>
    </row>
    <row r="437" spans="1:6" x14ac:dyDescent="0.2">
      <c r="A437" s="92"/>
      <c r="B437" s="5" t="s">
        <v>2427</v>
      </c>
      <c r="C437" s="5" t="s">
        <v>2428</v>
      </c>
      <c r="D437" s="5" t="s">
        <v>1779</v>
      </c>
      <c r="E437" s="16" t="b">
        <v>1</v>
      </c>
      <c r="F437" s="38" t="s">
        <v>11789</v>
      </c>
    </row>
    <row r="438" spans="1:6" x14ac:dyDescent="0.2">
      <c r="A438" s="93"/>
      <c r="B438" s="14" t="s">
        <v>2429</v>
      </c>
      <c r="C438" s="14" t="s">
        <v>2430</v>
      </c>
      <c r="D438" s="14" t="s">
        <v>1779</v>
      </c>
      <c r="E438" s="17" t="b">
        <v>1</v>
      </c>
      <c r="F438" s="39" t="s">
        <v>11790</v>
      </c>
    </row>
    <row r="439" spans="1:6" x14ac:dyDescent="0.2">
      <c r="A439" s="91" t="str">
        <f>HYPERLINK("[#]Codes_for_GE_Names!A35:H35","BHUTAN")</f>
        <v>BHUTAN</v>
      </c>
      <c r="B439" s="11" t="s">
        <v>2431</v>
      </c>
      <c r="C439" s="11" t="s">
        <v>2432</v>
      </c>
      <c r="D439" s="11" t="s">
        <v>1951</v>
      </c>
      <c r="E439" s="15" t="b">
        <v>1</v>
      </c>
      <c r="F439" s="43" t="s">
        <v>11791</v>
      </c>
    </row>
    <row r="440" spans="1:6" x14ac:dyDescent="0.2">
      <c r="A440" s="92"/>
      <c r="B440" s="5" t="s">
        <v>2433</v>
      </c>
      <c r="C440" s="5" t="s">
        <v>2434</v>
      </c>
      <c r="D440" s="5" t="s">
        <v>1951</v>
      </c>
      <c r="E440" s="16" t="b">
        <v>1</v>
      </c>
      <c r="F440" s="38" t="s">
        <v>11792</v>
      </c>
    </row>
    <row r="441" spans="1:6" x14ac:dyDescent="0.2">
      <c r="A441" s="92"/>
      <c r="B441" s="5" t="s">
        <v>2435</v>
      </c>
      <c r="C441" s="5" t="s">
        <v>2436</v>
      </c>
      <c r="D441" s="5" t="s">
        <v>1951</v>
      </c>
      <c r="E441" s="16" t="b">
        <v>1</v>
      </c>
      <c r="F441" s="38" t="s">
        <v>11793</v>
      </c>
    </row>
    <row r="442" spans="1:6" x14ac:dyDescent="0.2">
      <c r="A442" s="92"/>
      <c r="B442" s="5" t="s">
        <v>2437</v>
      </c>
      <c r="C442" s="5" t="s">
        <v>2438</v>
      </c>
      <c r="D442" s="5" t="s">
        <v>1951</v>
      </c>
      <c r="E442" s="16" t="b">
        <v>1</v>
      </c>
      <c r="F442" s="38" t="s">
        <v>11794</v>
      </c>
    </row>
    <row r="443" spans="1:6" x14ac:dyDescent="0.2">
      <c r="A443" s="92"/>
      <c r="B443" s="5" t="s">
        <v>2439</v>
      </c>
      <c r="C443" s="5" t="s">
        <v>2440</v>
      </c>
      <c r="D443" s="5" t="s">
        <v>1951</v>
      </c>
      <c r="E443" s="16" t="b">
        <v>1</v>
      </c>
      <c r="F443" s="38" t="s">
        <v>11795</v>
      </c>
    </row>
    <row r="444" spans="1:6" x14ac:dyDescent="0.2">
      <c r="A444" s="92"/>
      <c r="B444" s="5" t="s">
        <v>2441</v>
      </c>
      <c r="C444" s="5" t="s">
        <v>2442</v>
      </c>
      <c r="D444" s="5" t="s">
        <v>1951</v>
      </c>
      <c r="E444" s="16" t="b">
        <v>1</v>
      </c>
      <c r="F444" s="38" t="s">
        <v>11796</v>
      </c>
    </row>
    <row r="445" spans="1:6" x14ac:dyDescent="0.2">
      <c r="A445" s="92"/>
      <c r="B445" s="5" t="s">
        <v>2443</v>
      </c>
      <c r="C445" s="5" t="s">
        <v>2444</v>
      </c>
      <c r="D445" s="5" t="s">
        <v>1951</v>
      </c>
      <c r="E445" s="16" t="b">
        <v>1</v>
      </c>
      <c r="F445" s="38" t="s">
        <v>11797</v>
      </c>
    </row>
    <row r="446" spans="1:6" x14ac:dyDescent="0.2">
      <c r="A446" s="92"/>
      <c r="B446" s="5" t="s">
        <v>2445</v>
      </c>
      <c r="C446" s="5" t="s">
        <v>2446</v>
      </c>
      <c r="D446" s="5" t="s">
        <v>1951</v>
      </c>
      <c r="E446" s="16" t="b">
        <v>1</v>
      </c>
      <c r="F446" s="38" t="s">
        <v>11798</v>
      </c>
    </row>
    <row r="447" spans="1:6" x14ac:dyDescent="0.2">
      <c r="A447" s="92"/>
      <c r="B447" s="5" t="s">
        <v>2447</v>
      </c>
      <c r="C447" s="5" t="s">
        <v>2448</v>
      </c>
      <c r="D447" s="5" t="s">
        <v>1951</v>
      </c>
      <c r="E447" s="16" t="b">
        <v>1</v>
      </c>
      <c r="F447" s="38" t="s">
        <v>11799</v>
      </c>
    </row>
    <row r="448" spans="1:6" x14ac:dyDescent="0.2">
      <c r="A448" s="92"/>
      <c r="B448" s="5" t="s">
        <v>2449</v>
      </c>
      <c r="C448" s="5" t="s">
        <v>2450</v>
      </c>
      <c r="D448" s="5" t="s">
        <v>1951</v>
      </c>
      <c r="E448" s="16" t="b">
        <v>1</v>
      </c>
      <c r="F448" s="38" t="s">
        <v>11800</v>
      </c>
    </row>
    <row r="449" spans="1:6" x14ac:dyDescent="0.2">
      <c r="A449" s="92"/>
      <c r="B449" s="5" t="s">
        <v>2451</v>
      </c>
      <c r="C449" s="5" t="s">
        <v>2452</v>
      </c>
      <c r="D449" s="5" t="s">
        <v>1951</v>
      </c>
      <c r="E449" s="16" t="b">
        <v>1</v>
      </c>
      <c r="F449" s="38" t="s">
        <v>11801</v>
      </c>
    </row>
    <row r="450" spans="1:6" x14ac:dyDescent="0.2">
      <c r="A450" s="92"/>
      <c r="B450" s="5" t="s">
        <v>2453</v>
      </c>
      <c r="C450" s="5" t="s">
        <v>2454</v>
      </c>
      <c r="D450" s="5" t="s">
        <v>1951</v>
      </c>
      <c r="E450" s="16" t="b">
        <v>1</v>
      </c>
      <c r="F450" s="38" t="s">
        <v>11802</v>
      </c>
    </row>
    <row r="451" spans="1:6" x14ac:dyDescent="0.2">
      <c r="A451" s="92"/>
      <c r="B451" s="5" t="s">
        <v>2455</v>
      </c>
      <c r="C451" s="5" t="s">
        <v>2456</v>
      </c>
      <c r="D451" s="5" t="s">
        <v>1951</v>
      </c>
      <c r="E451" s="16" t="b">
        <v>1</v>
      </c>
      <c r="F451" s="38" t="s">
        <v>11803</v>
      </c>
    </row>
    <row r="452" spans="1:6" x14ac:dyDescent="0.2">
      <c r="A452" s="92"/>
      <c r="B452" s="5" t="s">
        <v>2457</v>
      </c>
      <c r="C452" s="5" t="s">
        <v>2458</v>
      </c>
      <c r="D452" s="5" t="s">
        <v>1951</v>
      </c>
      <c r="E452" s="16" t="b">
        <v>1</v>
      </c>
      <c r="F452" s="38" t="s">
        <v>11804</v>
      </c>
    </row>
    <row r="453" spans="1:6" x14ac:dyDescent="0.2">
      <c r="A453" s="92"/>
      <c r="B453" s="5" t="s">
        <v>2459</v>
      </c>
      <c r="C453" s="5" t="s">
        <v>2460</v>
      </c>
      <c r="D453" s="5" t="s">
        <v>1951</v>
      </c>
      <c r="E453" s="16" t="b">
        <v>1</v>
      </c>
      <c r="F453" s="38" t="s">
        <v>11805</v>
      </c>
    </row>
    <row r="454" spans="1:6" x14ac:dyDescent="0.2">
      <c r="A454" s="92"/>
      <c r="B454" s="5" t="s">
        <v>2461</v>
      </c>
      <c r="C454" s="5" t="s">
        <v>2462</v>
      </c>
      <c r="D454" s="5" t="s">
        <v>1951</v>
      </c>
      <c r="E454" s="16" t="b">
        <v>1</v>
      </c>
      <c r="F454" s="38" t="s">
        <v>11806</v>
      </c>
    </row>
    <row r="455" spans="1:6" x14ac:dyDescent="0.2">
      <c r="A455" s="92"/>
      <c r="B455" s="5" t="s">
        <v>2463</v>
      </c>
      <c r="C455" s="5" t="s">
        <v>2464</v>
      </c>
      <c r="D455" s="5" t="s">
        <v>1951</v>
      </c>
      <c r="E455" s="16" t="b">
        <v>1</v>
      </c>
      <c r="F455" s="38" t="s">
        <v>11807</v>
      </c>
    </row>
    <row r="456" spans="1:6" x14ac:dyDescent="0.2">
      <c r="A456" s="92"/>
      <c r="B456" s="5" t="s">
        <v>2465</v>
      </c>
      <c r="C456" s="5" t="s">
        <v>2466</v>
      </c>
      <c r="D456" s="5" t="s">
        <v>1951</v>
      </c>
      <c r="E456" s="16" t="b">
        <v>1</v>
      </c>
      <c r="F456" s="38" t="s">
        <v>11808</v>
      </c>
    </row>
    <row r="457" spans="1:6" x14ac:dyDescent="0.2">
      <c r="A457" s="92"/>
      <c r="B457" s="5" t="s">
        <v>2467</v>
      </c>
      <c r="C457" s="5" t="s">
        <v>2468</v>
      </c>
      <c r="D457" s="5" t="s">
        <v>1951</v>
      </c>
      <c r="E457" s="16" t="b">
        <v>1</v>
      </c>
      <c r="F457" s="38" t="s">
        <v>11809</v>
      </c>
    </row>
    <row r="458" spans="1:6" x14ac:dyDescent="0.2">
      <c r="A458" s="93"/>
      <c r="B458" s="14" t="s">
        <v>2469</v>
      </c>
      <c r="C458" s="14" t="s">
        <v>2470</v>
      </c>
      <c r="D458" s="14" t="s">
        <v>1951</v>
      </c>
      <c r="E458" s="17" t="b">
        <v>1</v>
      </c>
      <c r="F458" s="39" t="s">
        <v>11810</v>
      </c>
    </row>
    <row r="459" spans="1:6" x14ac:dyDescent="0.2">
      <c r="A459" s="91" t="str">
        <f>HYPERLINK("[#]Codes_for_GE_Names!A36:H36","BOLIVIA")</f>
        <v>BOLIVIA</v>
      </c>
      <c r="B459" s="11" t="s">
        <v>2471</v>
      </c>
      <c r="C459" s="11" t="s">
        <v>2472</v>
      </c>
      <c r="D459" s="11" t="s">
        <v>2387</v>
      </c>
      <c r="E459" s="15" t="b">
        <v>1</v>
      </c>
      <c r="F459" s="43" t="s">
        <v>11811</v>
      </c>
    </row>
    <row r="460" spans="1:6" x14ac:dyDescent="0.2">
      <c r="A460" s="92"/>
      <c r="B460" s="5" t="s">
        <v>2473</v>
      </c>
      <c r="C460" s="5" t="s">
        <v>2474</v>
      </c>
      <c r="D460" s="5" t="s">
        <v>2387</v>
      </c>
      <c r="E460" s="16" t="b">
        <v>1</v>
      </c>
      <c r="F460" s="38" t="s">
        <v>11812</v>
      </c>
    </row>
    <row r="461" spans="1:6" x14ac:dyDescent="0.2">
      <c r="A461" s="92"/>
      <c r="B461" s="5" t="s">
        <v>2475</v>
      </c>
      <c r="C461" s="5" t="s">
        <v>2476</v>
      </c>
      <c r="D461" s="5" t="s">
        <v>2387</v>
      </c>
      <c r="E461" s="16" t="b">
        <v>1</v>
      </c>
      <c r="F461" s="38" t="s">
        <v>11813</v>
      </c>
    </row>
    <row r="462" spans="1:6" x14ac:dyDescent="0.2">
      <c r="A462" s="92"/>
      <c r="B462" s="5" t="s">
        <v>2477</v>
      </c>
      <c r="C462" s="5" t="s">
        <v>2478</v>
      </c>
      <c r="D462" s="5" t="s">
        <v>2387</v>
      </c>
      <c r="E462" s="16" t="b">
        <v>1</v>
      </c>
      <c r="F462" s="38" t="s">
        <v>11814</v>
      </c>
    </row>
    <row r="463" spans="1:6" x14ac:dyDescent="0.2">
      <c r="A463" s="92"/>
      <c r="B463" s="5" t="s">
        <v>2479</v>
      </c>
      <c r="C463" s="5" t="s">
        <v>2480</v>
      </c>
      <c r="D463" s="5" t="s">
        <v>2387</v>
      </c>
      <c r="E463" s="16" t="b">
        <v>1</v>
      </c>
      <c r="F463" s="38" t="s">
        <v>11815</v>
      </c>
    </row>
    <row r="464" spans="1:6" x14ac:dyDescent="0.2">
      <c r="A464" s="92"/>
      <c r="B464" s="5" t="s">
        <v>2481</v>
      </c>
      <c r="C464" s="5" t="s">
        <v>2482</v>
      </c>
      <c r="D464" s="5" t="s">
        <v>2387</v>
      </c>
      <c r="E464" s="16" t="b">
        <v>1</v>
      </c>
      <c r="F464" s="38" t="s">
        <v>11816</v>
      </c>
    </row>
    <row r="465" spans="1:6" x14ac:dyDescent="0.2">
      <c r="A465" s="92"/>
      <c r="B465" s="5" t="s">
        <v>2483</v>
      </c>
      <c r="C465" s="5" t="s">
        <v>2484</v>
      </c>
      <c r="D465" s="5" t="s">
        <v>2387</v>
      </c>
      <c r="E465" s="16" t="b">
        <v>1</v>
      </c>
      <c r="F465" s="38" t="s">
        <v>11817</v>
      </c>
    </row>
    <row r="466" spans="1:6" x14ac:dyDescent="0.2">
      <c r="A466" s="92"/>
      <c r="B466" s="5" t="s">
        <v>2485</v>
      </c>
      <c r="C466" s="5" t="s">
        <v>1880</v>
      </c>
      <c r="D466" s="5" t="s">
        <v>2387</v>
      </c>
      <c r="E466" s="16" t="b">
        <v>1</v>
      </c>
      <c r="F466" s="38" t="s">
        <v>11818</v>
      </c>
    </row>
    <row r="467" spans="1:6" x14ac:dyDescent="0.2">
      <c r="A467" s="93"/>
      <c r="B467" s="14" t="s">
        <v>2486</v>
      </c>
      <c r="C467" s="14" t="s">
        <v>2487</v>
      </c>
      <c r="D467" s="14" t="s">
        <v>2387</v>
      </c>
      <c r="E467" s="17" t="b">
        <v>1</v>
      </c>
      <c r="F467" s="39" t="s">
        <v>11819</v>
      </c>
    </row>
    <row r="468" spans="1:6" x14ac:dyDescent="0.2">
      <c r="A468" s="91" t="str">
        <f>HYPERLINK("[#]Codes_for_GE_Names!A37:H37","BOSNIA AND HERZEGOVINA")</f>
        <v>BOSNIA AND HERZEGOVINA</v>
      </c>
      <c r="B468" s="11" t="s">
        <v>2495</v>
      </c>
      <c r="C468" s="11" t="s">
        <v>2496</v>
      </c>
      <c r="D468" s="11" t="s">
        <v>2497</v>
      </c>
      <c r="E468" s="15" t="b">
        <v>1</v>
      </c>
      <c r="F468" s="43" t="s">
        <v>11820</v>
      </c>
    </row>
    <row r="469" spans="1:6" x14ac:dyDescent="0.2">
      <c r="A469" s="92"/>
      <c r="B469" s="5" t="s">
        <v>2498</v>
      </c>
      <c r="C469" s="5" t="s">
        <v>2499</v>
      </c>
      <c r="D469" s="5" t="s">
        <v>1951</v>
      </c>
      <c r="E469" s="16" t="b">
        <v>1</v>
      </c>
      <c r="F469" s="38" t="s">
        <v>11821</v>
      </c>
    </row>
    <row r="470" spans="1:6" x14ac:dyDescent="0.2">
      <c r="A470" s="93"/>
      <c r="B470" s="14" t="s">
        <v>2500</v>
      </c>
      <c r="C470" s="14" t="s">
        <v>2501</v>
      </c>
      <c r="D470" s="14" t="s">
        <v>2502</v>
      </c>
      <c r="E470" s="17" t="b">
        <v>1</v>
      </c>
      <c r="F470" s="39" t="s">
        <v>11822</v>
      </c>
    </row>
    <row r="471" spans="1:6" x14ac:dyDescent="0.2">
      <c r="A471" s="91" t="str">
        <f>HYPERLINK("[#]Codes_for_GE_Names!A38:H38","BOTSWANA")</f>
        <v>BOTSWANA</v>
      </c>
      <c r="B471" s="11" t="s">
        <v>2503</v>
      </c>
      <c r="C471" s="11" t="s">
        <v>2504</v>
      </c>
      <c r="D471" s="11" t="s">
        <v>1951</v>
      </c>
      <c r="E471" s="15" t="b">
        <v>1</v>
      </c>
      <c r="F471" s="43" t="s">
        <v>11823</v>
      </c>
    </row>
    <row r="472" spans="1:6" x14ac:dyDescent="0.2">
      <c r="A472" s="92"/>
      <c r="B472" s="5" t="s">
        <v>2505</v>
      </c>
      <c r="C472" s="5" t="s">
        <v>2506</v>
      </c>
      <c r="D472" s="5" t="s">
        <v>1951</v>
      </c>
      <c r="E472" s="16" t="b">
        <v>1</v>
      </c>
      <c r="F472" s="38" t="s">
        <v>11824</v>
      </c>
    </row>
    <row r="473" spans="1:6" x14ac:dyDescent="0.2">
      <c r="A473" s="92"/>
      <c r="B473" s="5" t="s">
        <v>2507</v>
      </c>
      <c r="C473" s="5" t="s">
        <v>2508</v>
      </c>
      <c r="D473" s="5" t="s">
        <v>1912</v>
      </c>
      <c r="E473" s="16" t="b">
        <v>1</v>
      </c>
      <c r="F473" s="38" t="s">
        <v>11825</v>
      </c>
    </row>
    <row r="474" spans="1:6" x14ac:dyDescent="0.2">
      <c r="A474" s="92"/>
      <c r="B474" s="5" t="s">
        <v>2509</v>
      </c>
      <c r="C474" s="5" t="s">
        <v>2510</v>
      </c>
      <c r="D474" s="5" t="s">
        <v>1912</v>
      </c>
      <c r="E474" s="16" t="b">
        <v>1</v>
      </c>
      <c r="F474" s="38" t="s">
        <v>11826</v>
      </c>
    </row>
    <row r="475" spans="1:6" x14ac:dyDescent="0.2">
      <c r="A475" s="92"/>
      <c r="B475" s="5" t="s">
        <v>2511</v>
      </c>
      <c r="C475" s="5" t="s">
        <v>2512</v>
      </c>
      <c r="D475" s="5" t="s">
        <v>1951</v>
      </c>
      <c r="E475" s="16" t="b">
        <v>1</v>
      </c>
      <c r="F475" s="38" t="s">
        <v>11827</v>
      </c>
    </row>
    <row r="476" spans="1:6" x14ac:dyDescent="0.2">
      <c r="A476" s="92"/>
      <c r="B476" s="5" t="s">
        <v>2513</v>
      </c>
      <c r="C476" s="5" t="s">
        <v>2514</v>
      </c>
      <c r="D476" s="5" t="s">
        <v>2515</v>
      </c>
      <c r="E476" s="16" t="b">
        <v>1</v>
      </c>
      <c r="F476" s="38" t="s">
        <v>11828</v>
      </c>
    </row>
    <row r="477" spans="1:6" x14ac:dyDescent="0.2">
      <c r="A477" s="92"/>
      <c r="B477" s="5" t="s">
        <v>2516</v>
      </c>
      <c r="C477" s="5" t="s">
        <v>2517</v>
      </c>
      <c r="D477" s="5" t="s">
        <v>1951</v>
      </c>
      <c r="E477" s="16" t="b">
        <v>1</v>
      </c>
      <c r="F477" s="38" t="s">
        <v>11829</v>
      </c>
    </row>
    <row r="478" spans="1:6" x14ac:dyDescent="0.2">
      <c r="A478" s="92"/>
      <c r="B478" s="5" t="s">
        <v>2518</v>
      </c>
      <c r="C478" s="5" t="s">
        <v>2519</v>
      </c>
      <c r="D478" s="5" t="s">
        <v>1951</v>
      </c>
      <c r="E478" s="16" t="b">
        <v>1</v>
      </c>
      <c r="F478" s="38" t="s">
        <v>11830</v>
      </c>
    </row>
    <row r="479" spans="1:6" x14ac:dyDescent="0.2">
      <c r="A479" s="92"/>
      <c r="B479" s="5" t="s">
        <v>2520</v>
      </c>
      <c r="C479" s="5" t="s">
        <v>2521</v>
      </c>
      <c r="D479" s="5" t="s">
        <v>1951</v>
      </c>
      <c r="E479" s="16" t="b">
        <v>1</v>
      </c>
      <c r="F479" s="38" t="s">
        <v>11831</v>
      </c>
    </row>
    <row r="480" spans="1:6" x14ac:dyDescent="0.2">
      <c r="A480" s="92"/>
      <c r="B480" s="5" t="s">
        <v>2522</v>
      </c>
      <c r="C480" s="5" t="s">
        <v>2523</v>
      </c>
      <c r="D480" s="5" t="s">
        <v>2515</v>
      </c>
      <c r="E480" s="16" t="b">
        <v>1</v>
      </c>
      <c r="F480" s="38" t="s">
        <v>11832</v>
      </c>
    </row>
    <row r="481" spans="1:6" x14ac:dyDescent="0.2">
      <c r="A481" s="92"/>
      <c r="B481" s="5" t="s">
        <v>2524</v>
      </c>
      <c r="C481" s="5" t="s">
        <v>2525</v>
      </c>
      <c r="D481" s="5" t="s">
        <v>1951</v>
      </c>
      <c r="E481" s="16" t="b">
        <v>1</v>
      </c>
      <c r="F481" s="38" t="s">
        <v>11833</v>
      </c>
    </row>
    <row r="482" spans="1:6" x14ac:dyDescent="0.2">
      <c r="A482" s="92"/>
      <c r="B482" s="5" t="s">
        <v>2526</v>
      </c>
      <c r="C482" s="5" t="s">
        <v>2527</v>
      </c>
      <c r="D482" s="5" t="s">
        <v>1951</v>
      </c>
      <c r="E482" s="16" t="b">
        <v>1</v>
      </c>
      <c r="F482" s="38" t="s">
        <v>11834</v>
      </c>
    </row>
    <row r="483" spans="1:6" x14ac:dyDescent="0.2">
      <c r="A483" s="92"/>
      <c r="B483" s="5" t="s">
        <v>2528</v>
      </c>
      <c r="C483" s="5" t="s">
        <v>2529</v>
      </c>
      <c r="D483" s="5" t="s">
        <v>2515</v>
      </c>
      <c r="E483" s="16" t="b">
        <v>1</v>
      </c>
      <c r="F483" s="38" t="s">
        <v>11835</v>
      </c>
    </row>
    <row r="484" spans="1:6" x14ac:dyDescent="0.2">
      <c r="A484" s="92"/>
      <c r="B484" s="5" t="s">
        <v>2530</v>
      </c>
      <c r="C484" s="5" t="s">
        <v>2531</v>
      </c>
      <c r="D484" s="5" t="s">
        <v>1951</v>
      </c>
      <c r="E484" s="16" t="b">
        <v>1</v>
      </c>
      <c r="F484" s="38" t="s">
        <v>11836</v>
      </c>
    </row>
    <row r="485" spans="1:6" x14ac:dyDescent="0.2">
      <c r="A485" s="92"/>
      <c r="B485" s="5" t="s">
        <v>2532</v>
      </c>
      <c r="C485" s="5" t="s">
        <v>2533</v>
      </c>
      <c r="D485" s="5" t="s">
        <v>1951</v>
      </c>
      <c r="E485" s="16" t="b">
        <v>1</v>
      </c>
      <c r="F485" s="38" t="s">
        <v>11837</v>
      </c>
    </row>
    <row r="486" spans="1:6" x14ac:dyDescent="0.2">
      <c r="A486" s="93"/>
      <c r="B486" s="14" t="s">
        <v>2534</v>
      </c>
      <c r="C486" s="14" t="s">
        <v>2535</v>
      </c>
      <c r="D486" s="14" t="s">
        <v>2515</v>
      </c>
      <c r="E486" s="17" t="b">
        <v>1</v>
      </c>
      <c r="F486" s="39" t="s">
        <v>11838</v>
      </c>
    </row>
    <row r="487" spans="1:6" x14ac:dyDescent="0.2">
      <c r="A487" s="91" t="str">
        <f>HYPERLINK("[#]Codes_for_GE_Names!A40:H40","BRAZIL")</f>
        <v>BRAZIL</v>
      </c>
      <c r="B487" s="11" t="s">
        <v>2536</v>
      </c>
      <c r="C487" s="11" t="s">
        <v>2537</v>
      </c>
      <c r="D487" s="11" t="s">
        <v>1918</v>
      </c>
      <c r="E487" s="15" t="b">
        <v>1</v>
      </c>
      <c r="F487" s="43" t="s">
        <v>11839</v>
      </c>
    </row>
    <row r="488" spans="1:6" x14ac:dyDescent="0.2">
      <c r="A488" s="92"/>
      <c r="B488" s="5" t="s">
        <v>2538</v>
      </c>
      <c r="C488" s="5" t="s">
        <v>2539</v>
      </c>
      <c r="D488" s="5" t="s">
        <v>1918</v>
      </c>
      <c r="E488" s="16" t="b">
        <v>1</v>
      </c>
      <c r="F488" s="38" t="s">
        <v>11840</v>
      </c>
    </row>
    <row r="489" spans="1:6" x14ac:dyDescent="0.2">
      <c r="A489" s="92"/>
      <c r="B489" s="5" t="s">
        <v>2540</v>
      </c>
      <c r="C489" s="5" t="s">
        <v>2541</v>
      </c>
      <c r="D489" s="5" t="s">
        <v>1918</v>
      </c>
      <c r="E489" s="16" t="b">
        <v>1</v>
      </c>
      <c r="F489" s="38" t="s">
        <v>11841</v>
      </c>
    </row>
    <row r="490" spans="1:6" x14ac:dyDescent="0.2">
      <c r="A490" s="92"/>
      <c r="B490" s="5" t="s">
        <v>2542</v>
      </c>
      <c r="C490" s="5" t="s">
        <v>2543</v>
      </c>
      <c r="D490" s="5" t="s">
        <v>1918</v>
      </c>
      <c r="E490" s="16" t="b">
        <v>1</v>
      </c>
      <c r="F490" s="38" t="s">
        <v>11842</v>
      </c>
    </row>
    <row r="491" spans="1:6" x14ac:dyDescent="0.2">
      <c r="A491" s="92"/>
      <c r="B491" s="5" t="s">
        <v>2544</v>
      </c>
      <c r="C491" s="5" t="s">
        <v>2545</v>
      </c>
      <c r="D491" s="5" t="s">
        <v>1918</v>
      </c>
      <c r="E491" s="16" t="b">
        <v>1</v>
      </c>
      <c r="F491" s="38" t="s">
        <v>11843</v>
      </c>
    </row>
    <row r="492" spans="1:6" x14ac:dyDescent="0.2">
      <c r="A492" s="92"/>
      <c r="B492" s="5" t="s">
        <v>2546</v>
      </c>
      <c r="C492" s="5" t="s">
        <v>2547</v>
      </c>
      <c r="D492" s="5" t="s">
        <v>1918</v>
      </c>
      <c r="E492" s="16" t="b">
        <v>1</v>
      </c>
      <c r="F492" s="38" t="s">
        <v>11844</v>
      </c>
    </row>
    <row r="493" spans="1:6" x14ac:dyDescent="0.2">
      <c r="A493" s="92"/>
      <c r="B493" s="5" t="s">
        <v>2548</v>
      </c>
      <c r="C493" s="5" t="s">
        <v>2549</v>
      </c>
      <c r="D493" s="5" t="s">
        <v>2550</v>
      </c>
      <c r="E493" s="16" t="b">
        <v>1</v>
      </c>
      <c r="F493" s="38" t="s">
        <v>11845</v>
      </c>
    </row>
    <row r="494" spans="1:6" x14ac:dyDescent="0.2">
      <c r="A494" s="92"/>
      <c r="B494" s="5" t="s">
        <v>2551</v>
      </c>
      <c r="C494" s="5" t="s">
        <v>2552</v>
      </c>
      <c r="D494" s="5" t="s">
        <v>1918</v>
      </c>
      <c r="E494" s="16" t="b">
        <v>1</v>
      </c>
      <c r="F494" s="38" t="s">
        <v>11846</v>
      </c>
    </row>
    <row r="495" spans="1:6" x14ac:dyDescent="0.2">
      <c r="A495" s="92"/>
      <c r="B495" s="5" t="s">
        <v>2553</v>
      </c>
      <c r="C495" s="5" t="s">
        <v>2554</v>
      </c>
      <c r="D495" s="5" t="s">
        <v>1918</v>
      </c>
      <c r="E495" s="16" t="b">
        <v>1</v>
      </c>
      <c r="F495" s="38" t="s">
        <v>11847</v>
      </c>
    </row>
    <row r="496" spans="1:6" x14ac:dyDescent="0.2">
      <c r="A496" s="92"/>
      <c r="B496" s="5" t="s">
        <v>2555</v>
      </c>
      <c r="C496" s="5" t="s">
        <v>2556</v>
      </c>
      <c r="D496" s="5" t="s">
        <v>1918</v>
      </c>
      <c r="E496" s="16" t="b">
        <v>1</v>
      </c>
      <c r="F496" s="38" t="s">
        <v>11848</v>
      </c>
    </row>
    <row r="497" spans="1:6" x14ac:dyDescent="0.2">
      <c r="A497" s="92"/>
      <c r="B497" s="5" t="s">
        <v>2557</v>
      </c>
      <c r="C497" s="5" t="s">
        <v>2558</v>
      </c>
      <c r="D497" s="5" t="s">
        <v>1918</v>
      </c>
      <c r="E497" s="16" t="b">
        <v>1</v>
      </c>
      <c r="F497" s="38" t="s">
        <v>11849</v>
      </c>
    </row>
    <row r="498" spans="1:6" x14ac:dyDescent="0.2">
      <c r="A498" s="92"/>
      <c r="B498" s="5" t="s">
        <v>2559</v>
      </c>
      <c r="C498" s="5" t="s">
        <v>2560</v>
      </c>
      <c r="D498" s="5" t="s">
        <v>1918</v>
      </c>
      <c r="E498" s="16" t="b">
        <v>1</v>
      </c>
      <c r="F498" s="38" t="s">
        <v>11850</v>
      </c>
    </row>
    <row r="499" spans="1:6" x14ac:dyDescent="0.2">
      <c r="A499" s="92"/>
      <c r="B499" s="5" t="s">
        <v>2561</v>
      </c>
      <c r="C499" s="5" t="s">
        <v>2562</v>
      </c>
      <c r="D499" s="5" t="s">
        <v>1918</v>
      </c>
      <c r="E499" s="16" t="b">
        <v>1</v>
      </c>
      <c r="F499" s="38" t="s">
        <v>11851</v>
      </c>
    </row>
    <row r="500" spans="1:6" x14ac:dyDescent="0.2">
      <c r="A500" s="92"/>
      <c r="B500" s="5" t="s">
        <v>2563</v>
      </c>
      <c r="C500" s="5" t="s">
        <v>2564</v>
      </c>
      <c r="D500" s="5" t="s">
        <v>1918</v>
      </c>
      <c r="E500" s="16" t="b">
        <v>1</v>
      </c>
      <c r="F500" s="38" t="s">
        <v>11852</v>
      </c>
    </row>
    <row r="501" spans="1:6" x14ac:dyDescent="0.2">
      <c r="A501" s="92"/>
      <c r="B501" s="5" t="s">
        <v>2565</v>
      </c>
      <c r="C501" s="5" t="s">
        <v>2566</v>
      </c>
      <c r="D501" s="5" t="s">
        <v>1918</v>
      </c>
      <c r="E501" s="16" t="b">
        <v>1</v>
      </c>
      <c r="F501" s="38" t="s">
        <v>11853</v>
      </c>
    </row>
    <row r="502" spans="1:6" x14ac:dyDescent="0.2">
      <c r="A502" s="92"/>
      <c r="B502" s="5" t="s">
        <v>2567</v>
      </c>
      <c r="C502" s="5" t="s">
        <v>2568</v>
      </c>
      <c r="D502" s="5" t="s">
        <v>1918</v>
      </c>
      <c r="E502" s="16" t="b">
        <v>1</v>
      </c>
      <c r="F502" s="38" t="s">
        <v>11854</v>
      </c>
    </row>
    <row r="503" spans="1:6" x14ac:dyDescent="0.2">
      <c r="A503" s="92"/>
      <c r="B503" s="5" t="s">
        <v>2569</v>
      </c>
      <c r="C503" s="5" t="s">
        <v>2570</v>
      </c>
      <c r="D503" s="5" t="s">
        <v>1918</v>
      </c>
      <c r="E503" s="16" t="b">
        <v>1</v>
      </c>
      <c r="F503" s="38" t="s">
        <v>11855</v>
      </c>
    </row>
    <row r="504" spans="1:6" x14ac:dyDescent="0.2">
      <c r="A504" s="92"/>
      <c r="B504" s="5" t="s">
        <v>2571</v>
      </c>
      <c r="C504" s="5" t="s">
        <v>2572</v>
      </c>
      <c r="D504" s="5" t="s">
        <v>1918</v>
      </c>
      <c r="E504" s="16" t="b">
        <v>1</v>
      </c>
      <c r="F504" s="38" t="s">
        <v>11856</v>
      </c>
    </row>
    <row r="505" spans="1:6" x14ac:dyDescent="0.2">
      <c r="A505" s="92"/>
      <c r="B505" s="5" t="s">
        <v>2573</v>
      </c>
      <c r="C505" s="5" t="s">
        <v>2574</v>
      </c>
      <c r="D505" s="5" t="s">
        <v>1918</v>
      </c>
      <c r="E505" s="16" t="b">
        <v>1</v>
      </c>
      <c r="F505" s="38" t="s">
        <v>11857</v>
      </c>
    </row>
    <row r="506" spans="1:6" x14ac:dyDescent="0.2">
      <c r="A506" s="92"/>
      <c r="B506" s="5" t="s">
        <v>2575</v>
      </c>
      <c r="C506" s="5" t="s">
        <v>2576</v>
      </c>
      <c r="D506" s="5" t="s">
        <v>1918</v>
      </c>
      <c r="E506" s="16" t="b">
        <v>1</v>
      </c>
      <c r="F506" s="38" t="s">
        <v>11858</v>
      </c>
    </row>
    <row r="507" spans="1:6" x14ac:dyDescent="0.2">
      <c r="A507" s="92"/>
      <c r="B507" s="5" t="s">
        <v>2577</v>
      </c>
      <c r="C507" s="5" t="s">
        <v>2578</v>
      </c>
      <c r="D507" s="5" t="s">
        <v>1918</v>
      </c>
      <c r="E507" s="16" t="b">
        <v>1</v>
      </c>
      <c r="F507" s="38" t="s">
        <v>11859</v>
      </c>
    </row>
    <row r="508" spans="1:6" x14ac:dyDescent="0.2">
      <c r="A508" s="92"/>
      <c r="B508" s="5" t="s">
        <v>2579</v>
      </c>
      <c r="C508" s="5" t="s">
        <v>2580</v>
      </c>
      <c r="D508" s="5" t="s">
        <v>1918</v>
      </c>
      <c r="E508" s="16" t="b">
        <v>1</v>
      </c>
      <c r="F508" s="38" t="s">
        <v>11860</v>
      </c>
    </row>
    <row r="509" spans="1:6" x14ac:dyDescent="0.2">
      <c r="A509" s="92"/>
      <c r="B509" s="5" t="s">
        <v>2581</v>
      </c>
      <c r="C509" s="5" t="s">
        <v>2582</v>
      </c>
      <c r="D509" s="5" t="s">
        <v>1918</v>
      </c>
      <c r="E509" s="16" t="b">
        <v>1</v>
      </c>
      <c r="F509" s="38" t="s">
        <v>11861</v>
      </c>
    </row>
    <row r="510" spans="1:6" x14ac:dyDescent="0.2">
      <c r="A510" s="92"/>
      <c r="B510" s="5" t="s">
        <v>2583</v>
      </c>
      <c r="C510" s="5" t="s">
        <v>2584</v>
      </c>
      <c r="D510" s="5" t="s">
        <v>1918</v>
      </c>
      <c r="E510" s="16" t="b">
        <v>1</v>
      </c>
      <c r="F510" s="38" t="s">
        <v>11862</v>
      </c>
    </row>
    <row r="511" spans="1:6" x14ac:dyDescent="0.2">
      <c r="A511" s="92"/>
      <c r="B511" s="5" t="s">
        <v>2585</v>
      </c>
      <c r="C511" s="5" t="s">
        <v>2586</v>
      </c>
      <c r="D511" s="5" t="s">
        <v>1918</v>
      </c>
      <c r="E511" s="16" t="b">
        <v>1</v>
      </c>
      <c r="F511" s="38" t="s">
        <v>11863</v>
      </c>
    </row>
    <row r="512" spans="1:6" x14ac:dyDescent="0.2">
      <c r="A512" s="92"/>
      <c r="B512" s="5" t="s">
        <v>2587</v>
      </c>
      <c r="C512" s="5" t="s">
        <v>2588</v>
      </c>
      <c r="D512" s="5" t="s">
        <v>1918</v>
      </c>
      <c r="E512" s="16" t="b">
        <v>1</v>
      </c>
      <c r="F512" s="38" t="s">
        <v>11864</v>
      </c>
    </row>
    <row r="513" spans="1:6" x14ac:dyDescent="0.2">
      <c r="A513" s="93"/>
      <c r="B513" s="14" t="s">
        <v>2589</v>
      </c>
      <c r="C513" s="14" t="s">
        <v>2590</v>
      </c>
      <c r="D513" s="14" t="s">
        <v>1918</v>
      </c>
      <c r="E513" s="17" t="b">
        <v>1</v>
      </c>
      <c r="F513" s="39" t="s">
        <v>11865</v>
      </c>
    </row>
    <row r="514" spans="1:6" x14ac:dyDescent="0.2">
      <c r="A514" s="91" t="str">
        <f>HYPERLINK("[#]Codes_for_GE_Names!A43:H43","BRUNEI")</f>
        <v>BRUNEI</v>
      </c>
      <c r="B514" s="11" t="s">
        <v>2591</v>
      </c>
      <c r="C514" s="11" t="s">
        <v>2592</v>
      </c>
      <c r="D514" s="11" t="s">
        <v>1951</v>
      </c>
      <c r="E514" s="15" t="b">
        <v>1</v>
      </c>
      <c r="F514" s="43" t="s">
        <v>11866</v>
      </c>
    </row>
    <row r="515" spans="1:6" x14ac:dyDescent="0.2">
      <c r="A515" s="92"/>
      <c r="B515" s="5" t="s">
        <v>2593</v>
      </c>
      <c r="C515" s="5" t="s">
        <v>2594</v>
      </c>
      <c r="D515" s="5" t="s">
        <v>1951</v>
      </c>
      <c r="E515" s="16" t="b">
        <v>1</v>
      </c>
      <c r="F515" s="38" t="s">
        <v>11867</v>
      </c>
    </row>
    <row r="516" spans="1:6" x14ac:dyDescent="0.2">
      <c r="A516" s="92"/>
      <c r="B516" s="5" t="s">
        <v>2595</v>
      </c>
      <c r="C516" s="5" t="s">
        <v>2596</v>
      </c>
      <c r="D516" s="5" t="s">
        <v>1951</v>
      </c>
      <c r="E516" s="16" t="b">
        <v>1</v>
      </c>
      <c r="F516" s="38" t="s">
        <v>11868</v>
      </c>
    </row>
    <row r="517" spans="1:6" x14ac:dyDescent="0.2">
      <c r="A517" s="93"/>
      <c r="B517" s="14" t="s">
        <v>2597</v>
      </c>
      <c r="C517" s="14" t="s">
        <v>2598</v>
      </c>
      <c r="D517" s="14" t="s">
        <v>1951</v>
      </c>
      <c r="E517" s="17" t="b">
        <v>1</v>
      </c>
      <c r="F517" s="39" t="s">
        <v>11869</v>
      </c>
    </row>
    <row r="518" spans="1:6" x14ac:dyDescent="0.2">
      <c r="A518" s="91" t="str">
        <f>HYPERLINK("[#]Codes_for_GE_Names!A44:H44","BULGARIA")</f>
        <v>BULGARIA</v>
      </c>
      <c r="B518" s="11" t="s">
        <v>2599</v>
      </c>
      <c r="C518" s="11" t="s">
        <v>2600</v>
      </c>
      <c r="D518" s="11" t="s">
        <v>1589</v>
      </c>
      <c r="E518" s="15" t="b">
        <v>1</v>
      </c>
      <c r="F518" s="43" t="s">
        <v>11870</v>
      </c>
    </row>
    <row r="519" spans="1:6" x14ac:dyDescent="0.2">
      <c r="A519" s="92"/>
      <c r="B519" s="5" t="s">
        <v>2601</v>
      </c>
      <c r="C519" s="5" t="s">
        <v>2602</v>
      </c>
      <c r="D519" s="5" t="s">
        <v>1589</v>
      </c>
      <c r="E519" s="16" t="b">
        <v>1</v>
      </c>
      <c r="F519" s="38" t="s">
        <v>11871</v>
      </c>
    </row>
    <row r="520" spans="1:6" x14ac:dyDescent="0.2">
      <c r="A520" s="92"/>
      <c r="B520" s="5" t="s">
        <v>2603</v>
      </c>
      <c r="C520" s="5" t="s">
        <v>2604</v>
      </c>
      <c r="D520" s="5" t="s">
        <v>1589</v>
      </c>
      <c r="E520" s="16" t="b">
        <v>1</v>
      </c>
      <c r="F520" s="38" t="s">
        <v>11872</v>
      </c>
    </row>
    <row r="521" spans="1:6" x14ac:dyDescent="0.2">
      <c r="A521" s="92"/>
      <c r="B521" s="5" t="s">
        <v>2605</v>
      </c>
      <c r="C521" s="5" t="s">
        <v>2606</v>
      </c>
      <c r="D521" s="5" t="s">
        <v>1589</v>
      </c>
      <c r="E521" s="16" t="b">
        <v>1</v>
      </c>
      <c r="F521" s="38" t="s">
        <v>11873</v>
      </c>
    </row>
    <row r="522" spans="1:6" x14ac:dyDescent="0.2">
      <c r="A522" s="92"/>
      <c r="B522" s="5" t="s">
        <v>2607</v>
      </c>
      <c r="C522" s="5" t="s">
        <v>2608</v>
      </c>
      <c r="D522" s="5" t="s">
        <v>1589</v>
      </c>
      <c r="E522" s="16" t="b">
        <v>1</v>
      </c>
      <c r="F522" s="38" t="s">
        <v>11874</v>
      </c>
    </row>
    <row r="523" spans="1:6" x14ac:dyDescent="0.2">
      <c r="A523" s="92"/>
      <c r="B523" s="5" t="s">
        <v>2609</v>
      </c>
      <c r="C523" s="5" t="s">
        <v>2610</v>
      </c>
      <c r="D523" s="5" t="s">
        <v>1589</v>
      </c>
      <c r="E523" s="16" t="b">
        <v>1</v>
      </c>
      <c r="F523" s="38" t="s">
        <v>11875</v>
      </c>
    </row>
    <row r="524" spans="1:6" x14ac:dyDescent="0.2">
      <c r="A524" s="92"/>
      <c r="B524" s="5" t="s">
        <v>2611</v>
      </c>
      <c r="C524" s="5" t="s">
        <v>2612</v>
      </c>
      <c r="D524" s="5" t="s">
        <v>1589</v>
      </c>
      <c r="E524" s="16" t="b">
        <v>1</v>
      </c>
      <c r="F524" s="38" t="s">
        <v>11876</v>
      </c>
    </row>
    <row r="525" spans="1:6" x14ac:dyDescent="0.2">
      <c r="A525" s="92"/>
      <c r="B525" s="5" t="s">
        <v>2613</v>
      </c>
      <c r="C525" s="5" t="s">
        <v>2614</v>
      </c>
      <c r="D525" s="5" t="s">
        <v>1589</v>
      </c>
      <c r="E525" s="16" t="b">
        <v>1</v>
      </c>
      <c r="F525" s="38" t="s">
        <v>11877</v>
      </c>
    </row>
    <row r="526" spans="1:6" x14ac:dyDescent="0.2">
      <c r="A526" s="92"/>
      <c r="B526" s="5" t="s">
        <v>2615</v>
      </c>
      <c r="C526" s="5" t="s">
        <v>2616</v>
      </c>
      <c r="D526" s="5" t="s">
        <v>1589</v>
      </c>
      <c r="E526" s="16" t="b">
        <v>1</v>
      </c>
      <c r="F526" s="38" t="s">
        <v>11878</v>
      </c>
    </row>
    <row r="527" spans="1:6" x14ac:dyDescent="0.2">
      <c r="A527" s="92"/>
      <c r="B527" s="5" t="s">
        <v>2617</v>
      </c>
      <c r="C527" s="5" t="s">
        <v>2618</v>
      </c>
      <c r="D527" s="5" t="s">
        <v>1589</v>
      </c>
      <c r="E527" s="16" t="b">
        <v>1</v>
      </c>
      <c r="F527" s="38" t="s">
        <v>11879</v>
      </c>
    </row>
    <row r="528" spans="1:6" x14ac:dyDescent="0.2">
      <c r="A528" s="92"/>
      <c r="B528" s="5" t="s">
        <v>2619</v>
      </c>
      <c r="C528" s="5" t="s">
        <v>2620</v>
      </c>
      <c r="D528" s="5" t="s">
        <v>1589</v>
      </c>
      <c r="E528" s="16" t="b">
        <v>1</v>
      </c>
      <c r="F528" s="38" t="s">
        <v>11880</v>
      </c>
    </row>
    <row r="529" spans="1:6" x14ac:dyDescent="0.2">
      <c r="A529" s="92"/>
      <c r="B529" s="5" t="s">
        <v>2621</v>
      </c>
      <c r="C529" s="5" t="s">
        <v>2622</v>
      </c>
      <c r="D529" s="5" t="s">
        <v>1589</v>
      </c>
      <c r="E529" s="16" t="b">
        <v>1</v>
      </c>
      <c r="F529" s="38" t="s">
        <v>11881</v>
      </c>
    </row>
    <row r="530" spans="1:6" x14ac:dyDescent="0.2">
      <c r="A530" s="92"/>
      <c r="B530" s="5" t="s">
        <v>2623</v>
      </c>
      <c r="C530" s="5" t="s">
        <v>2624</v>
      </c>
      <c r="D530" s="5" t="s">
        <v>1589</v>
      </c>
      <c r="E530" s="16" t="b">
        <v>1</v>
      </c>
      <c r="F530" s="38" t="s">
        <v>11882</v>
      </c>
    </row>
    <row r="531" spans="1:6" x14ac:dyDescent="0.2">
      <c r="A531" s="92"/>
      <c r="B531" s="5" t="s">
        <v>2625</v>
      </c>
      <c r="C531" s="5" t="s">
        <v>2626</v>
      </c>
      <c r="D531" s="5" t="s">
        <v>1589</v>
      </c>
      <c r="E531" s="16" t="b">
        <v>1</v>
      </c>
      <c r="F531" s="38" t="s">
        <v>11883</v>
      </c>
    </row>
    <row r="532" spans="1:6" x14ac:dyDescent="0.2">
      <c r="A532" s="92"/>
      <c r="B532" s="5" t="s">
        <v>2627</v>
      </c>
      <c r="C532" s="5" t="s">
        <v>2628</v>
      </c>
      <c r="D532" s="5" t="s">
        <v>1589</v>
      </c>
      <c r="E532" s="16" t="b">
        <v>1</v>
      </c>
      <c r="F532" s="38" t="s">
        <v>11884</v>
      </c>
    </row>
    <row r="533" spans="1:6" x14ac:dyDescent="0.2">
      <c r="A533" s="92"/>
      <c r="B533" s="5" t="s">
        <v>2629</v>
      </c>
      <c r="C533" s="5" t="s">
        <v>2630</v>
      </c>
      <c r="D533" s="5" t="s">
        <v>1589</v>
      </c>
      <c r="E533" s="16" t="b">
        <v>1</v>
      </c>
      <c r="F533" s="38" t="s">
        <v>11885</v>
      </c>
    </row>
    <row r="534" spans="1:6" x14ac:dyDescent="0.2">
      <c r="A534" s="92"/>
      <c r="B534" s="5" t="s">
        <v>2631</v>
      </c>
      <c r="C534" s="5" t="s">
        <v>2632</v>
      </c>
      <c r="D534" s="5" t="s">
        <v>1589</v>
      </c>
      <c r="E534" s="16" t="b">
        <v>1</v>
      </c>
      <c r="F534" s="38" t="s">
        <v>11886</v>
      </c>
    </row>
    <row r="535" spans="1:6" x14ac:dyDescent="0.2">
      <c r="A535" s="92"/>
      <c r="B535" s="5" t="s">
        <v>2633</v>
      </c>
      <c r="C535" s="5" t="s">
        <v>2634</v>
      </c>
      <c r="D535" s="5" t="s">
        <v>1589</v>
      </c>
      <c r="E535" s="16" t="b">
        <v>1</v>
      </c>
      <c r="F535" s="38" t="s">
        <v>11887</v>
      </c>
    </row>
    <row r="536" spans="1:6" x14ac:dyDescent="0.2">
      <c r="A536" s="92"/>
      <c r="B536" s="5" t="s">
        <v>2635</v>
      </c>
      <c r="C536" s="5" t="s">
        <v>2636</v>
      </c>
      <c r="D536" s="5" t="s">
        <v>1589</v>
      </c>
      <c r="E536" s="16" t="b">
        <v>1</v>
      </c>
      <c r="F536" s="38" t="s">
        <v>11888</v>
      </c>
    </row>
    <row r="537" spans="1:6" x14ac:dyDescent="0.2">
      <c r="A537" s="92"/>
      <c r="B537" s="5" t="s">
        <v>2637</v>
      </c>
      <c r="C537" s="5" t="s">
        <v>2638</v>
      </c>
      <c r="D537" s="5" t="s">
        <v>1589</v>
      </c>
      <c r="E537" s="16" t="b">
        <v>1</v>
      </c>
      <c r="F537" s="38" t="s">
        <v>11889</v>
      </c>
    </row>
    <row r="538" spans="1:6" x14ac:dyDescent="0.2">
      <c r="A538" s="92"/>
      <c r="B538" s="5" t="s">
        <v>2639</v>
      </c>
      <c r="C538" s="5" t="s">
        <v>2640</v>
      </c>
      <c r="D538" s="5" t="s">
        <v>1589</v>
      </c>
      <c r="E538" s="16" t="b">
        <v>1</v>
      </c>
      <c r="F538" s="38" t="s">
        <v>11890</v>
      </c>
    </row>
    <row r="539" spans="1:6" x14ac:dyDescent="0.2">
      <c r="A539" s="92"/>
      <c r="B539" s="5" t="s">
        <v>2641</v>
      </c>
      <c r="C539" s="5" t="s">
        <v>2642</v>
      </c>
      <c r="D539" s="5" t="s">
        <v>1589</v>
      </c>
      <c r="E539" s="16" t="b">
        <v>1</v>
      </c>
      <c r="F539" s="38" t="s">
        <v>11891</v>
      </c>
    </row>
    <row r="540" spans="1:6" x14ac:dyDescent="0.2">
      <c r="A540" s="92"/>
      <c r="B540" s="5" t="s">
        <v>2643</v>
      </c>
      <c r="C540" s="5" t="s">
        <v>2644</v>
      </c>
      <c r="D540" s="5" t="s">
        <v>1589</v>
      </c>
      <c r="E540" s="16" t="b">
        <v>1</v>
      </c>
      <c r="F540" s="38" t="s">
        <v>11892</v>
      </c>
    </row>
    <row r="541" spans="1:6" x14ac:dyDescent="0.2">
      <c r="A541" s="92"/>
      <c r="B541" s="5" t="s">
        <v>2645</v>
      </c>
      <c r="C541" s="5" t="s">
        <v>2646</v>
      </c>
      <c r="D541" s="5" t="s">
        <v>1589</v>
      </c>
      <c r="E541" s="16" t="b">
        <v>1</v>
      </c>
      <c r="F541" s="38" t="s">
        <v>11893</v>
      </c>
    </row>
    <row r="542" spans="1:6" x14ac:dyDescent="0.2">
      <c r="A542" s="92"/>
      <c r="B542" s="5" t="s">
        <v>2647</v>
      </c>
      <c r="C542" s="5" t="s">
        <v>2648</v>
      </c>
      <c r="D542" s="5" t="s">
        <v>1589</v>
      </c>
      <c r="E542" s="16" t="b">
        <v>1</v>
      </c>
      <c r="F542" s="38" t="s">
        <v>11894</v>
      </c>
    </row>
    <row r="543" spans="1:6" x14ac:dyDescent="0.2">
      <c r="A543" s="92"/>
      <c r="B543" s="5" t="s">
        <v>2649</v>
      </c>
      <c r="C543" s="5" t="s">
        <v>2650</v>
      </c>
      <c r="D543" s="5" t="s">
        <v>1589</v>
      </c>
      <c r="E543" s="16" t="b">
        <v>1</v>
      </c>
      <c r="F543" s="38" t="s">
        <v>11895</v>
      </c>
    </row>
    <row r="544" spans="1:6" x14ac:dyDescent="0.2">
      <c r="A544" s="92"/>
      <c r="B544" s="5" t="s">
        <v>2651</v>
      </c>
      <c r="C544" s="5" t="s">
        <v>2652</v>
      </c>
      <c r="D544" s="5" t="s">
        <v>1589</v>
      </c>
      <c r="E544" s="16" t="b">
        <v>1</v>
      </c>
      <c r="F544" s="38" t="s">
        <v>11896</v>
      </c>
    </row>
    <row r="545" spans="1:6" x14ac:dyDescent="0.2">
      <c r="A545" s="93"/>
      <c r="B545" s="14" t="s">
        <v>2653</v>
      </c>
      <c r="C545" s="14" t="s">
        <v>2654</v>
      </c>
      <c r="D545" s="14" t="s">
        <v>1589</v>
      </c>
      <c r="E545" s="17" t="b">
        <v>1</v>
      </c>
      <c r="F545" s="39" t="s">
        <v>11897</v>
      </c>
    </row>
    <row r="546" spans="1:6" x14ac:dyDescent="0.2">
      <c r="A546" s="91" t="str">
        <f>HYPERLINK("[#]Codes_for_GE_Names!A45:H45","BURKINA FASO")</f>
        <v>BURKINA FASO</v>
      </c>
      <c r="B546" s="11" t="s">
        <v>2655</v>
      </c>
      <c r="C546" s="11" t="s">
        <v>2656</v>
      </c>
      <c r="D546" s="11" t="s">
        <v>1891</v>
      </c>
      <c r="E546" s="15" t="b">
        <v>1</v>
      </c>
      <c r="F546" s="43" t="s">
        <v>11898</v>
      </c>
    </row>
    <row r="547" spans="1:6" x14ac:dyDescent="0.2">
      <c r="A547" s="92"/>
      <c r="B547" s="5" t="s">
        <v>2657</v>
      </c>
      <c r="C547" s="5" t="s">
        <v>2658</v>
      </c>
      <c r="D547" s="25" t="s">
        <v>1589</v>
      </c>
      <c r="E547" s="26" t="b">
        <v>0</v>
      </c>
      <c r="F547" s="44" t="s">
        <v>11653</v>
      </c>
    </row>
    <row r="548" spans="1:6" x14ac:dyDescent="0.2">
      <c r="A548" s="92"/>
      <c r="B548" s="5" t="s">
        <v>2659</v>
      </c>
      <c r="C548" s="5" t="s">
        <v>2660</v>
      </c>
      <c r="D548" s="25" t="s">
        <v>1589</v>
      </c>
      <c r="E548" s="26" t="b">
        <v>0</v>
      </c>
      <c r="F548" s="44" t="s">
        <v>11653</v>
      </c>
    </row>
    <row r="549" spans="1:6" x14ac:dyDescent="0.2">
      <c r="A549" s="92"/>
      <c r="B549" s="5" t="s">
        <v>2661</v>
      </c>
      <c r="C549" s="5" t="s">
        <v>2662</v>
      </c>
      <c r="D549" s="25" t="s">
        <v>1589</v>
      </c>
      <c r="E549" s="26" t="b">
        <v>0</v>
      </c>
      <c r="F549" s="44" t="s">
        <v>11653</v>
      </c>
    </row>
    <row r="550" spans="1:6" x14ac:dyDescent="0.2">
      <c r="A550" s="92"/>
      <c r="B550" s="5" t="s">
        <v>2663</v>
      </c>
      <c r="C550" s="5" t="s">
        <v>2664</v>
      </c>
      <c r="D550" s="25" t="s">
        <v>1589</v>
      </c>
      <c r="E550" s="26" t="b">
        <v>0</v>
      </c>
      <c r="F550" s="44" t="s">
        <v>11653</v>
      </c>
    </row>
    <row r="551" spans="1:6" x14ac:dyDescent="0.2">
      <c r="A551" s="92"/>
      <c r="B551" s="5" t="s">
        <v>2665</v>
      </c>
      <c r="C551" s="5" t="s">
        <v>2666</v>
      </c>
      <c r="D551" s="25" t="s">
        <v>1589</v>
      </c>
      <c r="E551" s="26" t="b">
        <v>0</v>
      </c>
      <c r="F551" s="44" t="s">
        <v>11653</v>
      </c>
    </row>
    <row r="552" spans="1:6" x14ac:dyDescent="0.2">
      <c r="A552" s="92"/>
      <c r="B552" s="5" t="s">
        <v>2667</v>
      </c>
      <c r="C552" s="5" t="s">
        <v>2668</v>
      </c>
      <c r="D552" s="25" t="s">
        <v>1589</v>
      </c>
      <c r="E552" s="26" t="b">
        <v>0</v>
      </c>
      <c r="F552" s="44" t="s">
        <v>11653</v>
      </c>
    </row>
    <row r="553" spans="1:6" x14ac:dyDescent="0.2">
      <c r="A553" s="92"/>
      <c r="B553" s="5" t="s">
        <v>2669</v>
      </c>
      <c r="C553" s="5" t="s">
        <v>2670</v>
      </c>
      <c r="D553" s="5" t="s">
        <v>1891</v>
      </c>
      <c r="E553" s="16" t="b">
        <v>1</v>
      </c>
      <c r="F553" s="38" t="s">
        <v>11899</v>
      </c>
    </row>
    <row r="554" spans="1:6" x14ac:dyDescent="0.2">
      <c r="A554" s="92"/>
      <c r="B554" s="5" t="s">
        <v>2671</v>
      </c>
      <c r="C554" s="5" t="s">
        <v>2672</v>
      </c>
      <c r="D554" s="25" t="s">
        <v>1589</v>
      </c>
      <c r="E554" s="26" t="b">
        <v>0</v>
      </c>
      <c r="F554" s="44" t="s">
        <v>11653</v>
      </c>
    </row>
    <row r="555" spans="1:6" x14ac:dyDescent="0.2">
      <c r="A555" s="92"/>
      <c r="B555" s="5" t="s">
        <v>2673</v>
      </c>
      <c r="C555" s="5" t="s">
        <v>2674</v>
      </c>
      <c r="D555" s="25" t="s">
        <v>1589</v>
      </c>
      <c r="E555" s="26" t="b">
        <v>0</v>
      </c>
      <c r="F555" s="44" t="s">
        <v>11653</v>
      </c>
    </row>
    <row r="556" spans="1:6" x14ac:dyDescent="0.2">
      <c r="A556" s="92"/>
      <c r="B556" s="5" t="s">
        <v>2675</v>
      </c>
      <c r="C556" s="5" t="s">
        <v>2676</v>
      </c>
      <c r="D556" s="5" t="s">
        <v>1891</v>
      </c>
      <c r="E556" s="16" t="b">
        <v>1</v>
      </c>
      <c r="F556" s="38" t="s">
        <v>11900</v>
      </c>
    </row>
    <row r="557" spans="1:6" x14ac:dyDescent="0.2">
      <c r="A557" s="92"/>
      <c r="B557" s="5" t="s">
        <v>2677</v>
      </c>
      <c r="C557" s="5" t="s">
        <v>2678</v>
      </c>
      <c r="D557" s="25" t="s">
        <v>1589</v>
      </c>
      <c r="E557" s="26" t="b">
        <v>0</v>
      </c>
      <c r="F557" s="44" t="s">
        <v>11653</v>
      </c>
    </row>
    <row r="558" spans="1:6" x14ac:dyDescent="0.2">
      <c r="A558" s="92"/>
      <c r="B558" s="5" t="s">
        <v>2679</v>
      </c>
      <c r="C558" s="5" t="s">
        <v>2680</v>
      </c>
      <c r="D558" s="5" t="s">
        <v>1891</v>
      </c>
      <c r="E558" s="16" t="b">
        <v>1</v>
      </c>
      <c r="F558" s="38" t="s">
        <v>11901</v>
      </c>
    </row>
    <row r="559" spans="1:6" x14ac:dyDescent="0.2">
      <c r="A559" s="92"/>
      <c r="B559" s="5" t="s">
        <v>2681</v>
      </c>
      <c r="C559" s="5" t="s">
        <v>2682</v>
      </c>
      <c r="D559" s="25" t="s">
        <v>1589</v>
      </c>
      <c r="E559" s="26" t="b">
        <v>0</v>
      </c>
      <c r="F559" s="44" t="s">
        <v>11653</v>
      </c>
    </row>
    <row r="560" spans="1:6" x14ac:dyDescent="0.2">
      <c r="A560" s="92"/>
      <c r="B560" s="5" t="s">
        <v>2683</v>
      </c>
      <c r="C560" s="5" t="s">
        <v>2684</v>
      </c>
      <c r="D560" s="25" t="s">
        <v>1589</v>
      </c>
      <c r="E560" s="26" t="b">
        <v>0</v>
      </c>
      <c r="F560" s="44" t="s">
        <v>11653</v>
      </c>
    </row>
    <row r="561" spans="1:6" x14ac:dyDescent="0.2">
      <c r="A561" s="92"/>
      <c r="B561" s="5" t="s">
        <v>2685</v>
      </c>
      <c r="C561" s="5" t="s">
        <v>2686</v>
      </c>
      <c r="D561" s="25" t="s">
        <v>1589</v>
      </c>
      <c r="E561" s="26" t="b">
        <v>0</v>
      </c>
      <c r="F561" s="44" t="s">
        <v>11653</v>
      </c>
    </row>
    <row r="562" spans="1:6" x14ac:dyDescent="0.2">
      <c r="A562" s="92"/>
      <c r="B562" s="5" t="s">
        <v>2687</v>
      </c>
      <c r="C562" s="5" t="s">
        <v>2688</v>
      </c>
      <c r="D562" s="5" t="s">
        <v>1891</v>
      </c>
      <c r="E562" s="16" t="b">
        <v>1</v>
      </c>
      <c r="F562" s="38" t="s">
        <v>11902</v>
      </c>
    </row>
    <row r="563" spans="1:6" x14ac:dyDescent="0.2">
      <c r="A563" s="92"/>
      <c r="B563" s="5" t="s">
        <v>2689</v>
      </c>
      <c r="C563" s="5" t="s">
        <v>2690</v>
      </c>
      <c r="D563" s="25" t="s">
        <v>1589</v>
      </c>
      <c r="E563" s="26" t="b">
        <v>0</v>
      </c>
      <c r="F563" s="44" t="s">
        <v>11653</v>
      </c>
    </row>
    <row r="564" spans="1:6" x14ac:dyDescent="0.2">
      <c r="A564" s="92"/>
      <c r="B564" s="5" t="s">
        <v>2691</v>
      </c>
      <c r="C564" s="5" t="s">
        <v>2692</v>
      </c>
      <c r="D564" s="25" t="s">
        <v>1589</v>
      </c>
      <c r="E564" s="26" t="b">
        <v>0</v>
      </c>
      <c r="F564" s="44" t="s">
        <v>11653</v>
      </c>
    </row>
    <row r="565" spans="1:6" x14ac:dyDescent="0.2">
      <c r="A565" s="92"/>
      <c r="B565" s="5" t="s">
        <v>2693</v>
      </c>
      <c r="C565" s="5" t="s">
        <v>2694</v>
      </c>
      <c r="D565" s="25" t="s">
        <v>1589</v>
      </c>
      <c r="E565" s="26" t="b">
        <v>0</v>
      </c>
      <c r="F565" s="44" t="s">
        <v>11653</v>
      </c>
    </row>
    <row r="566" spans="1:6" x14ac:dyDescent="0.2">
      <c r="A566" s="92"/>
      <c r="B566" s="5" t="s">
        <v>2695</v>
      </c>
      <c r="C566" s="5" t="s">
        <v>2696</v>
      </c>
      <c r="D566" s="5" t="s">
        <v>1891</v>
      </c>
      <c r="E566" s="16" t="b">
        <v>1</v>
      </c>
      <c r="F566" s="38" t="s">
        <v>11903</v>
      </c>
    </row>
    <row r="567" spans="1:6" x14ac:dyDescent="0.2">
      <c r="A567" s="92"/>
      <c r="B567" s="5" t="s">
        <v>2697</v>
      </c>
      <c r="C567" s="5" t="s">
        <v>2698</v>
      </c>
      <c r="D567" s="25" t="s">
        <v>1589</v>
      </c>
      <c r="E567" s="26" t="b">
        <v>0</v>
      </c>
      <c r="F567" s="44" t="s">
        <v>11653</v>
      </c>
    </row>
    <row r="568" spans="1:6" x14ac:dyDescent="0.2">
      <c r="A568" s="92"/>
      <c r="B568" s="5" t="s">
        <v>2699</v>
      </c>
      <c r="C568" s="5" t="s">
        <v>2700</v>
      </c>
      <c r="D568" s="25" t="s">
        <v>1589</v>
      </c>
      <c r="E568" s="26" t="b">
        <v>0</v>
      </c>
      <c r="F568" s="44" t="s">
        <v>11653</v>
      </c>
    </row>
    <row r="569" spans="1:6" x14ac:dyDescent="0.2">
      <c r="A569" s="92"/>
      <c r="B569" s="5" t="s">
        <v>2701</v>
      </c>
      <c r="C569" s="5" t="s">
        <v>2702</v>
      </c>
      <c r="D569" s="25" t="s">
        <v>1589</v>
      </c>
      <c r="E569" s="26" t="b">
        <v>0</v>
      </c>
      <c r="F569" s="44" t="s">
        <v>11653</v>
      </c>
    </row>
    <row r="570" spans="1:6" x14ac:dyDescent="0.2">
      <c r="A570" s="92"/>
      <c r="B570" s="5" t="s">
        <v>2703</v>
      </c>
      <c r="C570" s="5" t="s">
        <v>2704</v>
      </c>
      <c r="D570" s="25" t="s">
        <v>1589</v>
      </c>
      <c r="E570" s="26" t="b">
        <v>0</v>
      </c>
      <c r="F570" s="44" t="s">
        <v>11653</v>
      </c>
    </row>
    <row r="571" spans="1:6" x14ac:dyDescent="0.2">
      <c r="A571" s="92"/>
      <c r="B571" s="5" t="s">
        <v>2705</v>
      </c>
      <c r="C571" s="5" t="s">
        <v>2706</v>
      </c>
      <c r="D571" s="5" t="s">
        <v>1891</v>
      </c>
      <c r="E571" s="16" t="b">
        <v>1</v>
      </c>
      <c r="F571" s="38" t="s">
        <v>11904</v>
      </c>
    </row>
    <row r="572" spans="1:6" x14ac:dyDescent="0.2">
      <c r="A572" s="92"/>
      <c r="B572" s="5" t="s">
        <v>2707</v>
      </c>
      <c r="C572" s="5" t="s">
        <v>2708</v>
      </c>
      <c r="D572" s="25" t="s">
        <v>1589</v>
      </c>
      <c r="E572" s="26" t="b">
        <v>0</v>
      </c>
      <c r="F572" s="44" t="s">
        <v>11653</v>
      </c>
    </row>
    <row r="573" spans="1:6" x14ac:dyDescent="0.2">
      <c r="A573" s="92"/>
      <c r="B573" s="5" t="s">
        <v>2709</v>
      </c>
      <c r="C573" s="5" t="s">
        <v>2710</v>
      </c>
      <c r="D573" s="25" t="s">
        <v>1589</v>
      </c>
      <c r="E573" s="26" t="b">
        <v>0</v>
      </c>
      <c r="F573" s="44" t="s">
        <v>11653</v>
      </c>
    </row>
    <row r="574" spans="1:6" x14ac:dyDescent="0.2">
      <c r="A574" s="92"/>
      <c r="B574" s="5" t="s">
        <v>2711</v>
      </c>
      <c r="C574" s="5" t="s">
        <v>2712</v>
      </c>
      <c r="D574" s="25" t="s">
        <v>1589</v>
      </c>
      <c r="E574" s="26" t="b">
        <v>0</v>
      </c>
      <c r="F574" s="44" t="s">
        <v>11653</v>
      </c>
    </row>
    <row r="575" spans="1:6" x14ac:dyDescent="0.2">
      <c r="A575" s="92"/>
      <c r="B575" s="5" t="s">
        <v>2713</v>
      </c>
      <c r="C575" s="5" t="s">
        <v>2714</v>
      </c>
      <c r="D575" s="5" t="s">
        <v>1891</v>
      </c>
      <c r="E575" s="16" t="b">
        <v>1</v>
      </c>
      <c r="F575" s="38" t="s">
        <v>11905</v>
      </c>
    </row>
    <row r="576" spans="1:6" x14ac:dyDescent="0.2">
      <c r="A576" s="92"/>
      <c r="B576" s="5" t="s">
        <v>2715</v>
      </c>
      <c r="C576" s="5" t="s">
        <v>2716</v>
      </c>
      <c r="D576" s="25" t="s">
        <v>1589</v>
      </c>
      <c r="E576" s="26" t="b">
        <v>0</v>
      </c>
      <c r="F576" s="44" t="s">
        <v>11653</v>
      </c>
    </row>
    <row r="577" spans="1:6" x14ac:dyDescent="0.2">
      <c r="A577" s="92"/>
      <c r="B577" s="5" t="s">
        <v>2717</v>
      </c>
      <c r="C577" s="5" t="s">
        <v>2718</v>
      </c>
      <c r="D577" s="25" t="s">
        <v>1589</v>
      </c>
      <c r="E577" s="26" t="b">
        <v>0</v>
      </c>
      <c r="F577" s="44" t="s">
        <v>11653</v>
      </c>
    </row>
    <row r="578" spans="1:6" x14ac:dyDescent="0.2">
      <c r="A578" s="92"/>
      <c r="B578" s="5" t="s">
        <v>2719</v>
      </c>
      <c r="C578" s="5" t="s">
        <v>2720</v>
      </c>
      <c r="D578" s="25" t="s">
        <v>1589</v>
      </c>
      <c r="E578" s="26" t="b">
        <v>0</v>
      </c>
      <c r="F578" s="44" t="s">
        <v>11653</v>
      </c>
    </row>
    <row r="579" spans="1:6" x14ac:dyDescent="0.2">
      <c r="A579" s="92"/>
      <c r="B579" s="5" t="s">
        <v>2721</v>
      </c>
      <c r="C579" s="5" t="s">
        <v>2722</v>
      </c>
      <c r="D579" s="25" t="s">
        <v>1589</v>
      </c>
      <c r="E579" s="26" t="b">
        <v>0</v>
      </c>
      <c r="F579" s="44" t="s">
        <v>11653</v>
      </c>
    </row>
    <row r="580" spans="1:6" x14ac:dyDescent="0.2">
      <c r="A580" s="92"/>
      <c r="B580" s="5" t="s">
        <v>2723</v>
      </c>
      <c r="C580" s="5" t="s">
        <v>2724</v>
      </c>
      <c r="D580" s="25" t="s">
        <v>1589</v>
      </c>
      <c r="E580" s="26" t="b">
        <v>0</v>
      </c>
      <c r="F580" s="44" t="s">
        <v>11653</v>
      </c>
    </row>
    <row r="581" spans="1:6" x14ac:dyDescent="0.2">
      <c r="A581" s="92"/>
      <c r="B581" s="5" t="s">
        <v>2725</v>
      </c>
      <c r="C581" s="5" t="s">
        <v>2726</v>
      </c>
      <c r="D581" s="5" t="s">
        <v>1891</v>
      </c>
      <c r="E581" s="16" t="b">
        <v>1</v>
      </c>
      <c r="F581" s="38" t="s">
        <v>11906</v>
      </c>
    </row>
    <row r="582" spans="1:6" x14ac:dyDescent="0.2">
      <c r="A582" s="92"/>
      <c r="B582" s="5" t="s">
        <v>2727</v>
      </c>
      <c r="C582" s="5" t="s">
        <v>2728</v>
      </c>
      <c r="D582" s="25" t="s">
        <v>1589</v>
      </c>
      <c r="E582" s="26" t="b">
        <v>0</v>
      </c>
      <c r="F582" s="44" t="s">
        <v>11653</v>
      </c>
    </row>
    <row r="583" spans="1:6" x14ac:dyDescent="0.2">
      <c r="A583" s="92"/>
      <c r="B583" s="5" t="s">
        <v>2729</v>
      </c>
      <c r="C583" s="5" t="s">
        <v>2730</v>
      </c>
      <c r="D583" s="25" t="s">
        <v>1589</v>
      </c>
      <c r="E583" s="26" t="b">
        <v>0</v>
      </c>
      <c r="F583" s="44" t="s">
        <v>11653</v>
      </c>
    </row>
    <row r="584" spans="1:6" x14ac:dyDescent="0.2">
      <c r="A584" s="92"/>
      <c r="B584" s="5" t="s">
        <v>2731</v>
      </c>
      <c r="C584" s="5" t="s">
        <v>2732</v>
      </c>
      <c r="D584" s="25" t="s">
        <v>1589</v>
      </c>
      <c r="E584" s="26" t="b">
        <v>0</v>
      </c>
      <c r="F584" s="44" t="s">
        <v>11653</v>
      </c>
    </row>
    <row r="585" spans="1:6" x14ac:dyDescent="0.2">
      <c r="A585" s="92"/>
      <c r="B585" s="5" t="s">
        <v>2733</v>
      </c>
      <c r="C585" s="5" t="s">
        <v>2734</v>
      </c>
      <c r="D585" s="5" t="s">
        <v>1891</v>
      </c>
      <c r="E585" s="16" t="b">
        <v>1</v>
      </c>
      <c r="F585" s="38" t="s">
        <v>11907</v>
      </c>
    </row>
    <row r="586" spans="1:6" x14ac:dyDescent="0.2">
      <c r="A586" s="92"/>
      <c r="B586" s="5" t="s">
        <v>2735</v>
      </c>
      <c r="C586" s="5" t="s">
        <v>2736</v>
      </c>
      <c r="D586" s="25" t="s">
        <v>1589</v>
      </c>
      <c r="E586" s="26" t="b">
        <v>0</v>
      </c>
      <c r="F586" s="44" t="s">
        <v>11653</v>
      </c>
    </row>
    <row r="587" spans="1:6" x14ac:dyDescent="0.2">
      <c r="A587" s="92"/>
      <c r="B587" s="5" t="s">
        <v>2737</v>
      </c>
      <c r="C587" s="5" t="s">
        <v>2738</v>
      </c>
      <c r="D587" s="25" t="s">
        <v>1589</v>
      </c>
      <c r="E587" s="26" t="b">
        <v>0</v>
      </c>
      <c r="F587" s="44" t="s">
        <v>11653</v>
      </c>
    </row>
    <row r="588" spans="1:6" x14ac:dyDescent="0.2">
      <c r="A588" s="92"/>
      <c r="B588" s="5" t="s">
        <v>2739</v>
      </c>
      <c r="C588" s="5" t="s">
        <v>2740</v>
      </c>
      <c r="D588" s="25" t="s">
        <v>1589</v>
      </c>
      <c r="E588" s="26" t="b">
        <v>0</v>
      </c>
      <c r="F588" s="44" t="s">
        <v>11653</v>
      </c>
    </row>
    <row r="589" spans="1:6" x14ac:dyDescent="0.2">
      <c r="A589" s="92"/>
      <c r="B589" s="5" t="s">
        <v>2741</v>
      </c>
      <c r="C589" s="5" t="s">
        <v>2742</v>
      </c>
      <c r="D589" s="25" t="s">
        <v>1589</v>
      </c>
      <c r="E589" s="26" t="b">
        <v>0</v>
      </c>
      <c r="F589" s="44" t="s">
        <v>11653</v>
      </c>
    </row>
    <row r="590" spans="1:6" x14ac:dyDescent="0.2">
      <c r="A590" s="92"/>
      <c r="B590" s="5" t="s">
        <v>2743</v>
      </c>
      <c r="C590" s="5" t="s">
        <v>2744</v>
      </c>
      <c r="D590" s="5" t="s">
        <v>1891</v>
      </c>
      <c r="E590" s="16" t="b">
        <v>1</v>
      </c>
      <c r="F590" s="38" t="s">
        <v>11908</v>
      </c>
    </row>
    <row r="591" spans="1:6" x14ac:dyDescent="0.2">
      <c r="A591" s="92"/>
      <c r="B591" s="5" t="s">
        <v>2745</v>
      </c>
      <c r="C591" s="5" t="s">
        <v>2746</v>
      </c>
      <c r="D591" s="25" t="s">
        <v>1589</v>
      </c>
      <c r="E591" s="26" t="b">
        <v>0</v>
      </c>
      <c r="F591" s="44" t="s">
        <v>11653</v>
      </c>
    </row>
    <row r="592" spans="1:6" x14ac:dyDescent="0.2">
      <c r="A592" s="92"/>
      <c r="B592" s="5" t="s">
        <v>2747</v>
      </c>
      <c r="C592" s="5" t="s">
        <v>2748</v>
      </c>
      <c r="D592" s="25" t="s">
        <v>1589</v>
      </c>
      <c r="E592" s="26" t="b">
        <v>0</v>
      </c>
      <c r="F592" s="44" t="s">
        <v>11653</v>
      </c>
    </row>
    <row r="593" spans="1:6" x14ac:dyDescent="0.2">
      <c r="A593" s="92"/>
      <c r="B593" s="5" t="s">
        <v>2749</v>
      </c>
      <c r="C593" s="5" t="s">
        <v>2750</v>
      </c>
      <c r="D593" s="25" t="s">
        <v>1589</v>
      </c>
      <c r="E593" s="26" t="b">
        <v>0</v>
      </c>
      <c r="F593" s="44" t="s">
        <v>11653</v>
      </c>
    </row>
    <row r="594" spans="1:6" x14ac:dyDescent="0.2">
      <c r="A594" s="92"/>
      <c r="B594" s="5" t="s">
        <v>2751</v>
      </c>
      <c r="C594" s="5" t="s">
        <v>2752</v>
      </c>
      <c r="D594" s="5" t="s">
        <v>1891</v>
      </c>
      <c r="E594" s="16" t="b">
        <v>1</v>
      </c>
      <c r="F594" s="38" t="s">
        <v>11909</v>
      </c>
    </row>
    <row r="595" spans="1:6" x14ac:dyDescent="0.2">
      <c r="A595" s="92"/>
      <c r="B595" s="5" t="s">
        <v>2753</v>
      </c>
      <c r="C595" s="5" t="s">
        <v>2754</v>
      </c>
      <c r="D595" s="25" t="s">
        <v>1589</v>
      </c>
      <c r="E595" s="26" t="b">
        <v>0</v>
      </c>
      <c r="F595" s="44" t="s">
        <v>11653</v>
      </c>
    </row>
    <row r="596" spans="1:6" x14ac:dyDescent="0.2">
      <c r="A596" s="92"/>
      <c r="B596" s="5" t="s">
        <v>2755</v>
      </c>
      <c r="C596" s="5" t="s">
        <v>2756</v>
      </c>
      <c r="D596" s="25" t="s">
        <v>1589</v>
      </c>
      <c r="E596" s="26" t="b">
        <v>0</v>
      </c>
      <c r="F596" s="44" t="s">
        <v>11653</v>
      </c>
    </row>
    <row r="597" spans="1:6" x14ac:dyDescent="0.2">
      <c r="A597" s="92"/>
      <c r="B597" s="5" t="s">
        <v>2757</v>
      </c>
      <c r="C597" s="5" t="s">
        <v>2758</v>
      </c>
      <c r="D597" s="25" t="s">
        <v>1589</v>
      </c>
      <c r="E597" s="26" t="b">
        <v>0</v>
      </c>
      <c r="F597" s="44" t="s">
        <v>11653</v>
      </c>
    </row>
    <row r="598" spans="1:6" x14ac:dyDescent="0.2">
      <c r="A598" s="92"/>
      <c r="B598" s="5" t="s">
        <v>2759</v>
      </c>
      <c r="C598" s="5" t="s">
        <v>2760</v>
      </c>
      <c r="D598" s="25" t="s">
        <v>1589</v>
      </c>
      <c r="E598" s="26" t="b">
        <v>0</v>
      </c>
      <c r="F598" s="44" t="s">
        <v>11653</v>
      </c>
    </row>
    <row r="599" spans="1:6" x14ac:dyDescent="0.2">
      <c r="A599" s="92"/>
      <c r="B599" s="5" t="s">
        <v>2761</v>
      </c>
      <c r="C599" s="5" t="s">
        <v>2762</v>
      </c>
      <c r="D599" s="5" t="s">
        <v>1891</v>
      </c>
      <c r="E599" s="16" t="b">
        <v>1</v>
      </c>
      <c r="F599" s="38" t="s">
        <v>11910</v>
      </c>
    </row>
    <row r="600" spans="1:6" x14ac:dyDescent="0.2">
      <c r="A600" s="92"/>
      <c r="B600" s="5" t="s">
        <v>2763</v>
      </c>
      <c r="C600" s="5" t="s">
        <v>2764</v>
      </c>
      <c r="D600" s="25" t="s">
        <v>1589</v>
      </c>
      <c r="E600" s="26" t="b">
        <v>0</v>
      </c>
      <c r="F600" s="44" t="s">
        <v>11653</v>
      </c>
    </row>
    <row r="601" spans="1:6" x14ac:dyDescent="0.2">
      <c r="A601" s="92"/>
      <c r="B601" s="5" t="s">
        <v>2765</v>
      </c>
      <c r="C601" s="5" t="s">
        <v>2766</v>
      </c>
      <c r="D601" s="25" t="s">
        <v>1589</v>
      </c>
      <c r="E601" s="26" t="b">
        <v>0</v>
      </c>
      <c r="F601" s="44" t="s">
        <v>11653</v>
      </c>
    </row>
    <row r="602" spans="1:6" x14ac:dyDescent="0.2">
      <c r="A602" s="92"/>
      <c r="B602" s="5" t="s">
        <v>2767</v>
      </c>
      <c r="C602" s="5" t="s">
        <v>2768</v>
      </c>
      <c r="D602" s="25" t="s">
        <v>1589</v>
      </c>
      <c r="E602" s="26" t="b">
        <v>0</v>
      </c>
      <c r="F602" s="44" t="s">
        <v>11653</v>
      </c>
    </row>
    <row r="603" spans="1:6" x14ac:dyDescent="0.2">
      <c r="A603" s="93"/>
      <c r="B603" s="14" t="s">
        <v>2769</v>
      </c>
      <c r="C603" s="14" t="s">
        <v>2770</v>
      </c>
      <c r="D603" s="27" t="s">
        <v>1589</v>
      </c>
      <c r="E603" s="28" t="b">
        <v>0</v>
      </c>
      <c r="F603" s="45" t="s">
        <v>11653</v>
      </c>
    </row>
    <row r="604" spans="1:6" x14ac:dyDescent="0.2">
      <c r="A604" s="91" t="str">
        <f>HYPERLINK("[#]Codes_for_GE_Names!A46:H46","BURMA")</f>
        <v>BURMA</v>
      </c>
      <c r="B604" s="11" t="s">
        <v>2771</v>
      </c>
      <c r="C604" s="11" t="s">
        <v>2772</v>
      </c>
      <c r="D604" s="11" t="s">
        <v>1891</v>
      </c>
      <c r="E604" s="15" t="b">
        <v>1</v>
      </c>
      <c r="F604" s="43" t="s">
        <v>11911</v>
      </c>
    </row>
    <row r="605" spans="1:6" x14ac:dyDescent="0.2">
      <c r="A605" s="92"/>
      <c r="B605" s="5" t="s">
        <v>2773</v>
      </c>
      <c r="C605" s="5" t="s">
        <v>2774</v>
      </c>
      <c r="D605" s="5" t="s">
        <v>1891</v>
      </c>
      <c r="E605" s="16" t="b">
        <v>1</v>
      </c>
      <c r="F605" s="38" t="s">
        <v>11912</v>
      </c>
    </row>
    <row r="606" spans="1:6" x14ac:dyDescent="0.2">
      <c r="A606" s="92"/>
      <c r="B606" s="5" t="s">
        <v>2775</v>
      </c>
      <c r="C606" s="5" t="s">
        <v>2776</v>
      </c>
      <c r="D606" s="5" t="s">
        <v>1918</v>
      </c>
      <c r="E606" s="16" t="b">
        <v>1</v>
      </c>
      <c r="F606" s="38" t="s">
        <v>11913</v>
      </c>
    </row>
    <row r="607" spans="1:6" x14ac:dyDescent="0.2">
      <c r="A607" s="92"/>
      <c r="B607" s="5" t="s">
        <v>2777</v>
      </c>
      <c r="C607" s="5" t="s">
        <v>2778</v>
      </c>
      <c r="D607" s="5" t="s">
        <v>1918</v>
      </c>
      <c r="E607" s="16" t="b">
        <v>1</v>
      </c>
      <c r="F607" s="38" t="s">
        <v>11914</v>
      </c>
    </row>
    <row r="608" spans="1:6" x14ac:dyDescent="0.2">
      <c r="A608" s="92"/>
      <c r="B608" s="5" t="s">
        <v>2779</v>
      </c>
      <c r="C608" s="5" t="s">
        <v>2780</v>
      </c>
      <c r="D608" s="5" t="s">
        <v>1918</v>
      </c>
      <c r="E608" s="16" t="b">
        <v>1</v>
      </c>
      <c r="F608" s="38" t="s">
        <v>11915</v>
      </c>
    </row>
    <row r="609" spans="1:6" x14ac:dyDescent="0.2">
      <c r="A609" s="92"/>
      <c r="B609" s="5" t="s">
        <v>2781</v>
      </c>
      <c r="C609" s="5" t="s">
        <v>2782</v>
      </c>
      <c r="D609" s="5" t="s">
        <v>1918</v>
      </c>
      <c r="E609" s="16" t="b">
        <v>1</v>
      </c>
      <c r="F609" s="38" t="s">
        <v>11916</v>
      </c>
    </row>
    <row r="610" spans="1:6" x14ac:dyDescent="0.2">
      <c r="A610" s="92"/>
      <c r="B610" s="5" t="s">
        <v>2783</v>
      </c>
      <c r="C610" s="5" t="s">
        <v>2784</v>
      </c>
      <c r="D610" s="5" t="s">
        <v>1891</v>
      </c>
      <c r="E610" s="16" t="b">
        <v>1</v>
      </c>
      <c r="F610" s="38" t="s">
        <v>11917</v>
      </c>
    </row>
    <row r="611" spans="1:6" x14ac:dyDescent="0.2">
      <c r="A611" s="92"/>
      <c r="B611" s="5" t="s">
        <v>2785</v>
      </c>
      <c r="C611" s="5" t="s">
        <v>2786</v>
      </c>
      <c r="D611" s="5" t="s">
        <v>1891</v>
      </c>
      <c r="E611" s="16" t="b">
        <v>1</v>
      </c>
      <c r="F611" s="38" t="s">
        <v>11918</v>
      </c>
    </row>
    <row r="612" spans="1:6" x14ac:dyDescent="0.2">
      <c r="A612" s="92"/>
      <c r="B612" s="5" t="s">
        <v>2787</v>
      </c>
      <c r="C612" s="5" t="s">
        <v>2788</v>
      </c>
      <c r="D612" s="5" t="s">
        <v>1918</v>
      </c>
      <c r="E612" s="16" t="b">
        <v>1</v>
      </c>
      <c r="F612" s="38" t="s">
        <v>11919</v>
      </c>
    </row>
    <row r="613" spans="1:6" x14ac:dyDescent="0.2">
      <c r="A613" s="92"/>
      <c r="B613" s="5" t="s">
        <v>2789</v>
      </c>
      <c r="C613" s="5" t="s">
        <v>2790</v>
      </c>
      <c r="D613" s="5" t="s">
        <v>2791</v>
      </c>
      <c r="E613" s="16" t="b">
        <v>1</v>
      </c>
      <c r="F613" s="38" t="s">
        <v>11920</v>
      </c>
    </row>
    <row r="614" spans="1:6" x14ac:dyDescent="0.2">
      <c r="A614" s="92"/>
      <c r="B614" s="5" t="s">
        <v>2792</v>
      </c>
      <c r="C614" s="5" t="s">
        <v>2793</v>
      </c>
      <c r="D614" s="5" t="s">
        <v>1918</v>
      </c>
      <c r="E614" s="16" t="b">
        <v>1</v>
      </c>
      <c r="F614" s="38" t="s">
        <v>11921</v>
      </c>
    </row>
    <row r="615" spans="1:6" x14ac:dyDescent="0.2">
      <c r="A615" s="92"/>
      <c r="B615" s="5" t="s">
        <v>2794</v>
      </c>
      <c r="C615" s="5" t="s">
        <v>2795</v>
      </c>
      <c r="D615" s="5" t="s">
        <v>1891</v>
      </c>
      <c r="E615" s="16" t="b">
        <v>1</v>
      </c>
      <c r="F615" s="38" t="s">
        <v>11922</v>
      </c>
    </row>
    <row r="616" spans="1:6" x14ac:dyDescent="0.2">
      <c r="A616" s="92"/>
      <c r="B616" s="5" t="s">
        <v>2796</v>
      </c>
      <c r="C616" s="5" t="s">
        <v>2797</v>
      </c>
      <c r="D616" s="5" t="s">
        <v>1918</v>
      </c>
      <c r="E616" s="16" t="b">
        <v>1</v>
      </c>
      <c r="F616" s="38" t="s">
        <v>11923</v>
      </c>
    </row>
    <row r="617" spans="1:6" x14ac:dyDescent="0.2">
      <c r="A617" s="92"/>
      <c r="B617" s="5" t="s">
        <v>2798</v>
      </c>
      <c r="C617" s="5" t="s">
        <v>2799</v>
      </c>
      <c r="D617" s="5" t="s">
        <v>1891</v>
      </c>
      <c r="E617" s="16" t="b">
        <v>1</v>
      </c>
      <c r="F617" s="38" t="s">
        <v>11924</v>
      </c>
    </row>
    <row r="618" spans="1:6" x14ac:dyDescent="0.2">
      <c r="A618" s="93"/>
      <c r="B618" s="14" t="s">
        <v>2800</v>
      </c>
      <c r="C618" s="14" t="s">
        <v>2801</v>
      </c>
      <c r="D618" s="14" t="s">
        <v>1891</v>
      </c>
      <c r="E618" s="17" t="b">
        <v>1</v>
      </c>
      <c r="F618" s="39" t="s">
        <v>11925</v>
      </c>
    </row>
    <row r="619" spans="1:6" x14ac:dyDescent="0.2">
      <c r="A619" s="91" t="str">
        <f>HYPERLINK("[#]Codes_for_GE_Names!A47:H47","BURUNDI")</f>
        <v>BURUNDI</v>
      </c>
      <c r="B619" s="11" t="s">
        <v>2802</v>
      </c>
      <c r="C619" s="11" t="s">
        <v>2803</v>
      </c>
      <c r="D619" s="11" t="s">
        <v>1589</v>
      </c>
      <c r="E619" s="15" t="b">
        <v>1</v>
      </c>
      <c r="F619" s="43" t="s">
        <v>11926</v>
      </c>
    </row>
    <row r="620" spans="1:6" x14ac:dyDescent="0.2">
      <c r="A620" s="92"/>
      <c r="B620" s="5" t="s">
        <v>2804</v>
      </c>
      <c r="C620" s="5" t="s">
        <v>2805</v>
      </c>
      <c r="D620" s="5" t="s">
        <v>1589</v>
      </c>
      <c r="E620" s="16" t="b">
        <v>1</v>
      </c>
      <c r="F620" s="38" t="s">
        <v>11927</v>
      </c>
    </row>
    <row r="621" spans="1:6" x14ac:dyDescent="0.2">
      <c r="A621" s="92"/>
      <c r="B621" s="5" t="s">
        <v>2806</v>
      </c>
      <c r="C621" s="5" t="s">
        <v>2807</v>
      </c>
      <c r="D621" s="5" t="s">
        <v>1589</v>
      </c>
      <c r="E621" s="16" t="b">
        <v>1</v>
      </c>
      <c r="F621" s="38" t="s">
        <v>11928</v>
      </c>
    </row>
    <row r="622" spans="1:6" x14ac:dyDescent="0.2">
      <c r="A622" s="92"/>
      <c r="B622" s="5" t="s">
        <v>2808</v>
      </c>
      <c r="C622" s="5" t="s">
        <v>2809</v>
      </c>
      <c r="D622" s="5" t="s">
        <v>1589</v>
      </c>
      <c r="E622" s="16" t="b">
        <v>1</v>
      </c>
      <c r="F622" s="38" t="s">
        <v>11929</v>
      </c>
    </row>
    <row r="623" spans="1:6" x14ac:dyDescent="0.2">
      <c r="A623" s="92"/>
      <c r="B623" s="5" t="s">
        <v>2810</v>
      </c>
      <c r="C623" s="5" t="s">
        <v>2811</v>
      </c>
      <c r="D623" s="5" t="s">
        <v>1589</v>
      </c>
      <c r="E623" s="16" t="b">
        <v>1</v>
      </c>
      <c r="F623" s="38" t="s">
        <v>11930</v>
      </c>
    </row>
    <row r="624" spans="1:6" x14ac:dyDescent="0.2">
      <c r="A624" s="92"/>
      <c r="B624" s="5" t="s">
        <v>2812</v>
      </c>
      <c r="C624" s="5" t="s">
        <v>2813</v>
      </c>
      <c r="D624" s="5" t="s">
        <v>1589</v>
      </c>
      <c r="E624" s="16" t="b">
        <v>1</v>
      </c>
      <c r="F624" s="38" t="s">
        <v>11931</v>
      </c>
    </row>
    <row r="625" spans="1:6" x14ac:dyDescent="0.2">
      <c r="A625" s="92"/>
      <c r="B625" s="5" t="s">
        <v>2814</v>
      </c>
      <c r="C625" s="5" t="s">
        <v>2815</v>
      </c>
      <c r="D625" s="5" t="s">
        <v>1589</v>
      </c>
      <c r="E625" s="16" t="b">
        <v>1</v>
      </c>
      <c r="F625" s="38" t="s">
        <v>11932</v>
      </c>
    </row>
    <row r="626" spans="1:6" x14ac:dyDescent="0.2">
      <c r="A626" s="92"/>
      <c r="B626" s="5" t="s">
        <v>2816</v>
      </c>
      <c r="C626" s="5" t="s">
        <v>2817</v>
      </c>
      <c r="D626" s="5" t="s">
        <v>1589</v>
      </c>
      <c r="E626" s="16" t="b">
        <v>1</v>
      </c>
      <c r="F626" s="38" t="s">
        <v>11933</v>
      </c>
    </row>
    <row r="627" spans="1:6" x14ac:dyDescent="0.2">
      <c r="A627" s="92"/>
      <c r="B627" s="5" t="s">
        <v>2818</v>
      </c>
      <c r="C627" s="5" t="s">
        <v>2819</v>
      </c>
      <c r="D627" s="5" t="s">
        <v>1589</v>
      </c>
      <c r="E627" s="16" t="b">
        <v>1</v>
      </c>
      <c r="F627" s="38" t="s">
        <v>11934</v>
      </c>
    </row>
    <row r="628" spans="1:6" x14ac:dyDescent="0.2">
      <c r="A628" s="92"/>
      <c r="B628" s="5" t="s">
        <v>2820</v>
      </c>
      <c r="C628" s="5" t="s">
        <v>2821</v>
      </c>
      <c r="D628" s="5" t="s">
        <v>1589</v>
      </c>
      <c r="E628" s="16" t="b">
        <v>1</v>
      </c>
      <c r="F628" s="38" t="s">
        <v>11935</v>
      </c>
    </row>
    <row r="629" spans="1:6" x14ac:dyDescent="0.2">
      <c r="A629" s="92"/>
      <c r="B629" s="5" t="s">
        <v>2822</v>
      </c>
      <c r="C629" s="5" t="s">
        <v>2823</v>
      </c>
      <c r="D629" s="5" t="s">
        <v>1589</v>
      </c>
      <c r="E629" s="16" t="b">
        <v>1</v>
      </c>
      <c r="F629" s="38" t="s">
        <v>11936</v>
      </c>
    </row>
    <row r="630" spans="1:6" x14ac:dyDescent="0.2">
      <c r="A630" s="92"/>
      <c r="B630" s="5" t="s">
        <v>2824</v>
      </c>
      <c r="C630" s="5" t="s">
        <v>2825</v>
      </c>
      <c r="D630" s="5" t="s">
        <v>1589</v>
      </c>
      <c r="E630" s="16" t="b">
        <v>1</v>
      </c>
      <c r="F630" s="38" t="s">
        <v>11937</v>
      </c>
    </row>
    <row r="631" spans="1:6" x14ac:dyDescent="0.2">
      <c r="A631" s="92"/>
      <c r="B631" s="5" t="s">
        <v>2826</v>
      </c>
      <c r="C631" s="5" t="s">
        <v>2827</v>
      </c>
      <c r="D631" s="5" t="s">
        <v>1589</v>
      </c>
      <c r="E631" s="16" t="b">
        <v>1</v>
      </c>
      <c r="F631" s="38" t="s">
        <v>11938</v>
      </c>
    </row>
    <row r="632" spans="1:6" x14ac:dyDescent="0.2">
      <c r="A632" s="92"/>
      <c r="B632" s="5" t="s">
        <v>2828</v>
      </c>
      <c r="C632" s="5" t="s">
        <v>2829</v>
      </c>
      <c r="D632" s="5" t="s">
        <v>1589</v>
      </c>
      <c r="E632" s="16" t="b">
        <v>1</v>
      </c>
      <c r="F632" s="38" t="s">
        <v>11939</v>
      </c>
    </row>
    <row r="633" spans="1:6" x14ac:dyDescent="0.2">
      <c r="A633" s="92"/>
      <c r="B633" s="5" t="s">
        <v>2830</v>
      </c>
      <c r="C633" s="5" t="s">
        <v>2831</v>
      </c>
      <c r="D633" s="5" t="s">
        <v>1589</v>
      </c>
      <c r="E633" s="16" t="b">
        <v>1</v>
      </c>
      <c r="F633" s="38" t="s">
        <v>11940</v>
      </c>
    </row>
    <row r="634" spans="1:6" x14ac:dyDescent="0.2">
      <c r="A634" s="92"/>
      <c r="B634" s="5" t="s">
        <v>2832</v>
      </c>
      <c r="C634" s="5" t="s">
        <v>2833</v>
      </c>
      <c r="D634" s="5" t="s">
        <v>1589</v>
      </c>
      <c r="E634" s="16" t="b">
        <v>1</v>
      </c>
      <c r="F634" s="38" t="s">
        <v>11941</v>
      </c>
    </row>
    <row r="635" spans="1:6" x14ac:dyDescent="0.2">
      <c r="A635" s="92"/>
      <c r="B635" s="5" t="s">
        <v>2834</v>
      </c>
      <c r="C635" s="5" t="s">
        <v>2835</v>
      </c>
      <c r="D635" s="5" t="s">
        <v>1589</v>
      </c>
      <c r="E635" s="16" t="b">
        <v>1</v>
      </c>
      <c r="F635" s="38" t="s">
        <v>11942</v>
      </c>
    </row>
    <row r="636" spans="1:6" x14ac:dyDescent="0.2">
      <c r="A636" s="93"/>
      <c r="B636" s="14" t="s">
        <v>2836</v>
      </c>
      <c r="C636" s="14" t="s">
        <v>2837</v>
      </c>
      <c r="D636" s="14" t="s">
        <v>1589</v>
      </c>
      <c r="E636" s="17" t="b">
        <v>1</v>
      </c>
      <c r="F636" s="39" t="s">
        <v>11943</v>
      </c>
    </row>
    <row r="637" spans="1:6" x14ac:dyDescent="0.2">
      <c r="A637" s="91" t="str">
        <f>HYPERLINK("[#]Codes_for_GE_Names!A48:H48","CABO VERDE")</f>
        <v>CABO VERDE</v>
      </c>
      <c r="B637" s="11" t="s">
        <v>2838</v>
      </c>
      <c r="C637" s="11" t="s">
        <v>2839</v>
      </c>
      <c r="D637" s="29" t="s">
        <v>2840</v>
      </c>
      <c r="E637" s="30" t="b">
        <v>0</v>
      </c>
      <c r="F637" s="46" t="s">
        <v>11653</v>
      </c>
    </row>
    <row r="638" spans="1:6" x14ac:dyDescent="0.2">
      <c r="A638" s="92"/>
      <c r="B638" s="5" t="s">
        <v>2841</v>
      </c>
      <c r="C638" s="5" t="s">
        <v>2842</v>
      </c>
      <c r="D638" s="5" t="s">
        <v>2414</v>
      </c>
      <c r="E638" s="16" t="b">
        <v>1</v>
      </c>
      <c r="F638" s="38" t="s">
        <v>11944</v>
      </c>
    </row>
    <row r="639" spans="1:6" x14ac:dyDescent="0.2">
      <c r="A639" s="92"/>
      <c r="B639" s="5" t="s">
        <v>2843</v>
      </c>
      <c r="C639" s="5" t="s">
        <v>2844</v>
      </c>
      <c r="D639" s="5" t="s">
        <v>2414</v>
      </c>
      <c r="E639" s="16" t="b">
        <v>1</v>
      </c>
      <c r="F639" s="38" t="s">
        <v>11945</v>
      </c>
    </row>
    <row r="640" spans="1:6" x14ac:dyDescent="0.2">
      <c r="A640" s="92"/>
      <c r="B640" s="5" t="s">
        <v>2845</v>
      </c>
      <c r="C640" s="5" t="s">
        <v>2846</v>
      </c>
      <c r="D640" s="5" t="s">
        <v>2414</v>
      </c>
      <c r="E640" s="16" t="b">
        <v>1</v>
      </c>
      <c r="F640" s="38" t="s">
        <v>11946</v>
      </c>
    </row>
    <row r="641" spans="1:6" x14ac:dyDescent="0.2">
      <c r="A641" s="92"/>
      <c r="B641" s="5" t="s">
        <v>2847</v>
      </c>
      <c r="C641" s="5" t="s">
        <v>2848</v>
      </c>
      <c r="D641" s="5" t="s">
        <v>2414</v>
      </c>
      <c r="E641" s="16" t="b">
        <v>1</v>
      </c>
      <c r="F641" s="38" t="s">
        <v>11947</v>
      </c>
    </row>
    <row r="642" spans="1:6" x14ac:dyDescent="0.2">
      <c r="A642" s="92"/>
      <c r="B642" s="5" t="s">
        <v>2849</v>
      </c>
      <c r="C642" s="5" t="s">
        <v>2850</v>
      </c>
      <c r="D642" s="5" t="s">
        <v>2414</v>
      </c>
      <c r="E642" s="16" t="b">
        <v>1</v>
      </c>
      <c r="F642" s="38" t="s">
        <v>11948</v>
      </c>
    </row>
    <row r="643" spans="1:6" x14ac:dyDescent="0.2">
      <c r="A643" s="92"/>
      <c r="B643" s="5" t="s">
        <v>2851</v>
      </c>
      <c r="C643" s="5" t="s">
        <v>2852</v>
      </c>
      <c r="D643" s="5" t="s">
        <v>2414</v>
      </c>
      <c r="E643" s="16" t="b">
        <v>1</v>
      </c>
      <c r="F643" s="38" t="s">
        <v>11949</v>
      </c>
    </row>
    <row r="644" spans="1:6" x14ac:dyDescent="0.2">
      <c r="A644" s="92"/>
      <c r="B644" s="5" t="s">
        <v>2853</v>
      </c>
      <c r="C644" s="5" t="s">
        <v>2854</v>
      </c>
      <c r="D644" s="5" t="s">
        <v>2414</v>
      </c>
      <c r="E644" s="16" t="b">
        <v>1</v>
      </c>
      <c r="F644" s="38" t="s">
        <v>11950</v>
      </c>
    </row>
    <row r="645" spans="1:6" x14ac:dyDescent="0.2">
      <c r="A645" s="92"/>
      <c r="B645" s="5" t="s">
        <v>2855</v>
      </c>
      <c r="C645" s="5" t="s">
        <v>2856</v>
      </c>
      <c r="D645" s="5" t="s">
        <v>2414</v>
      </c>
      <c r="E645" s="16" t="b">
        <v>1</v>
      </c>
      <c r="F645" s="38" t="s">
        <v>11951</v>
      </c>
    </row>
    <row r="646" spans="1:6" x14ac:dyDescent="0.2">
      <c r="A646" s="92"/>
      <c r="B646" s="5" t="s">
        <v>2857</v>
      </c>
      <c r="C646" s="5" t="s">
        <v>2858</v>
      </c>
      <c r="D646" s="25" t="s">
        <v>2840</v>
      </c>
      <c r="E646" s="26" t="b">
        <v>0</v>
      </c>
      <c r="F646" s="44" t="s">
        <v>11653</v>
      </c>
    </row>
    <row r="647" spans="1:6" x14ac:dyDescent="0.2">
      <c r="A647" s="92"/>
      <c r="B647" s="5" t="s">
        <v>2859</v>
      </c>
      <c r="C647" s="5" t="s">
        <v>2860</v>
      </c>
      <c r="D647" s="5" t="s">
        <v>2414</v>
      </c>
      <c r="E647" s="16" t="b">
        <v>1</v>
      </c>
      <c r="F647" s="38" t="s">
        <v>11952</v>
      </c>
    </row>
    <row r="648" spans="1:6" x14ac:dyDescent="0.2">
      <c r="A648" s="92"/>
      <c r="B648" s="5" t="s">
        <v>2861</v>
      </c>
      <c r="C648" s="5" t="s">
        <v>2862</v>
      </c>
      <c r="D648" s="5" t="s">
        <v>2414</v>
      </c>
      <c r="E648" s="16" t="b">
        <v>1</v>
      </c>
      <c r="F648" s="38" t="s">
        <v>11953</v>
      </c>
    </row>
    <row r="649" spans="1:6" x14ac:dyDescent="0.2">
      <c r="A649" s="92"/>
      <c r="B649" s="5" t="s">
        <v>2863</v>
      </c>
      <c r="C649" s="5" t="s">
        <v>2864</v>
      </c>
      <c r="D649" s="5" t="s">
        <v>2414</v>
      </c>
      <c r="E649" s="16" t="b">
        <v>1</v>
      </c>
      <c r="F649" s="38" t="s">
        <v>11954</v>
      </c>
    </row>
    <row r="650" spans="1:6" x14ac:dyDescent="0.2">
      <c r="A650" s="92"/>
      <c r="B650" s="5" t="s">
        <v>2865</v>
      </c>
      <c r="C650" s="5" t="s">
        <v>2866</v>
      </c>
      <c r="D650" s="5" t="s">
        <v>2414</v>
      </c>
      <c r="E650" s="16" t="b">
        <v>1</v>
      </c>
      <c r="F650" s="38" t="s">
        <v>11955</v>
      </c>
    </row>
    <row r="651" spans="1:6" x14ac:dyDescent="0.2">
      <c r="A651" s="92"/>
      <c r="B651" s="5" t="s">
        <v>2867</v>
      </c>
      <c r="C651" s="5" t="s">
        <v>2868</v>
      </c>
      <c r="D651" s="5" t="s">
        <v>2414</v>
      </c>
      <c r="E651" s="16" t="b">
        <v>1</v>
      </c>
      <c r="F651" s="38" t="s">
        <v>11956</v>
      </c>
    </row>
    <row r="652" spans="1:6" x14ac:dyDescent="0.2">
      <c r="A652" s="92"/>
      <c r="B652" s="5" t="s">
        <v>2869</v>
      </c>
      <c r="C652" s="5" t="s">
        <v>2870</v>
      </c>
      <c r="D652" s="5" t="s">
        <v>2414</v>
      </c>
      <c r="E652" s="16" t="b">
        <v>1</v>
      </c>
      <c r="F652" s="38" t="s">
        <v>11957</v>
      </c>
    </row>
    <row r="653" spans="1:6" x14ac:dyDescent="0.2">
      <c r="A653" s="92"/>
      <c r="B653" s="5" t="s">
        <v>2871</v>
      </c>
      <c r="C653" s="5" t="s">
        <v>2872</v>
      </c>
      <c r="D653" s="5" t="s">
        <v>2414</v>
      </c>
      <c r="E653" s="16" t="b">
        <v>1</v>
      </c>
      <c r="F653" s="38" t="s">
        <v>11958</v>
      </c>
    </row>
    <row r="654" spans="1:6" x14ac:dyDescent="0.2">
      <c r="A654" s="92"/>
      <c r="B654" s="5" t="s">
        <v>2873</v>
      </c>
      <c r="C654" s="5" t="s">
        <v>2874</v>
      </c>
      <c r="D654" s="5" t="s">
        <v>2414</v>
      </c>
      <c r="E654" s="16" t="b">
        <v>1</v>
      </c>
      <c r="F654" s="38" t="s">
        <v>11959</v>
      </c>
    </row>
    <row r="655" spans="1:6" x14ac:dyDescent="0.2">
      <c r="A655" s="92"/>
      <c r="B655" s="5" t="s">
        <v>2875</v>
      </c>
      <c r="C655" s="5" t="s">
        <v>2876</v>
      </c>
      <c r="D655" s="5" t="s">
        <v>2414</v>
      </c>
      <c r="E655" s="16" t="b">
        <v>1</v>
      </c>
      <c r="F655" s="38" t="s">
        <v>11960</v>
      </c>
    </row>
    <row r="656" spans="1:6" x14ac:dyDescent="0.2">
      <c r="A656" s="92"/>
      <c r="B656" s="5" t="s">
        <v>2877</v>
      </c>
      <c r="C656" s="5" t="s">
        <v>2878</v>
      </c>
      <c r="D656" s="5" t="s">
        <v>2414</v>
      </c>
      <c r="E656" s="16" t="b">
        <v>1</v>
      </c>
      <c r="F656" s="38" t="s">
        <v>11961</v>
      </c>
    </row>
    <row r="657" spans="1:6" x14ac:dyDescent="0.2">
      <c r="A657" s="92"/>
      <c r="B657" s="5" t="s">
        <v>2879</v>
      </c>
      <c r="C657" s="5" t="s">
        <v>2880</v>
      </c>
      <c r="D657" s="5" t="s">
        <v>2414</v>
      </c>
      <c r="E657" s="16" t="b">
        <v>1</v>
      </c>
      <c r="F657" s="38" t="s">
        <v>11962</v>
      </c>
    </row>
    <row r="658" spans="1:6" x14ac:dyDescent="0.2">
      <c r="A658" s="92"/>
      <c r="B658" s="5" t="s">
        <v>2881</v>
      </c>
      <c r="C658" s="5" t="s">
        <v>2882</v>
      </c>
      <c r="D658" s="5" t="s">
        <v>2414</v>
      </c>
      <c r="E658" s="16" t="b">
        <v>1</v>
      </c>
      <c r="F658" s="38" t="s">
        <v>11963</v>
      </c>
    </row>
    <row r="659" spans="1:6" x14ac:dyDescent="0.2">
      <c r="A659" s="92"/>
      <c r="B659" s="5" t="s">
        <v>2883</v>
      </c>
      <c r="C659" s="5" t="s">
        <v>2884</v>
      </c>
      <c r="D659" s="5" t="s">
        <v>2414</v>
      </c>
      <c r="E659" s="16" t="b">
        <v>1</v>
      </c>
      <c r="F659" s="38" t="s">
        <v>11964</v>
      </c>
    </row>
    <row r="660" spans="1:6" x14ac:dyDescent="0.2">
      <c r="A660" s="93"/>
      <c r="B660" s="14" t="s">
        <v>2885</v>
      </c>
      <c r="C660" s="14" t="s">
        <v>2886</v>
      </c>
      <c r="D660" s="14" t="s">
        <v>2414</v>
      </c>
      <c r="E660" s="17" t="b">
        <v>1</v>
      </c>
      <c r="F660" s="39" t="s">
        <v>11965</v>
      </c>
    </row>
    <row r="661" spans="1:6" x14ac:dyDescent="0.2">
      <c r="A661" s="91" t="str">
        <f>HYPERLINK("[#]Codes_for_GE_Names!A49:H49","CAMBODIA")</f>
        <v>CAMBODIA</v>
      </c>
      <c r="B661" s="11" t="s">
        <v>2887</v>
      </c>
      <c r="C661" s="11" t="s">
        <v>2888</v>
      </c>
      <c r="D661" s="11" t="s">
        <v>1589</v>
      </c>
      <c r="E661" s="15" t="b">
        <v>1</v>
      </c>
      <c r="F661" s="43" t="s">
        <v>11966</v>
      </c>
    </row>
    <row r="662" spans="1:6" x14ac:dyDescent="0.2">
      <c r="A662" s="92"/>
      <c r="B662" s="5" t="s">
        <v>2889</v>
      </c>
      <c r="C662" s="5" t="s">
        <v>2890</v>
      </c>
      <c r="D662" s="5" t="s">
        <v>1589</v>
      </c>
      <c r="E662" s="16" t="b">
        <v>1</v>
      </c>
      <c r="F662" s="38" t="s">
        <v>11967</v>
      </c>
    </row>
    <row r="663" spans="1:6" x14ac:dyDescent="0.2">
      <c r="A663" s="92"/>
      <c r="B663" s="5" t="s">
        <v>2891</v>
      </c>
      <c r="C663" s="5" t="s">
        <v>2892</v>
      </c>
      <c r="D663" s="5" t="s">
        <v>1589</v>
      </c>
      <c r="E663" s="16" t="b">
        <v>1</v>
      </c>
      <c r="F663" s="38" t="s">
        <v>11968</v>
      </c>
    </row>
    <row r="664" spans="1:6" x14ac:dyDescent="0.2">
      <c r="A664" s="92"/>
      <c r="B664" s="5" t="s">
        <v>2893</v>
      </c>
      <c r="C664" s="5" t="s">
        <v>2894</v>
      </c>
      <c r="D664" s="5" t="s">
        <v>1589</v>
      </c>
      <c r="E664" s="16" t="b">
        <v>1</v>
      </c>
      <c r="F664" s="38" t="s">
        <v>11969</v>
      </c>
    </row>
    <row r="665" spans="1:6" x14ac:dyDescent="0.2">
      <c r="A665" s="92"/>
      <c r="B665" s="5" t="s">
        <v>2895</v>
      </c>
      <c r="C665" s="5" t="s">
        <v>2896</v>
      </c>
      <c r="D665" s="5" t="s">
        <v>1589</v>
      </c>
      <c r="E665" s="16" t="b">
        <v>1</v>
      </c>
      <c r="F665" s="38" t="s">
        <v>11970</v>
      </c>
    </row>
    <row r="666" spans="1:6" x14ac:dyDescent="0.2">
      <c r="A666" s="92"/>
      <c r="B666" s="5" t="s">
        <v>2897</v>
      </c>
      <c r="C666" s="5" t="s">
        <v>2898</v>
      </c>
      <c r="D666" s="5" t="s">
        <v>1589</v>
      </c>
      <c r="E666" s="16" t="b">
        <v>1</v>
      </c>
      <c r="F666" s="38" t="s">
        <v>11971</v>
      </c>
    </row>
    <row r="667" spans="1:6" x14ac:dyDescent="0.2">
      <c r="A667" s="92"/>
      <c r="B667" s="5" t="s">
        <v>2899</v>
      </c>
      <c r="C667" s="5" t="s">
        <v>2900</v>
      </c>
      <c r="D667" s="5" t="s">
        <v>1589</v>
      </c>
      <c r="E667" s="16" t="b">
        <v>1</v>
      </c>
      <c r="F667" s="38" t="s">
        <v>11972</v>
      </c>
    </row>
    <row r="668" spans="1:6" x14ac:dyDescent="0.2">
      <c r="A668" s="92"/>
      <c r="B668" s="5" t="s">
        <v>2901</v>
      </c>
      <c r="C668" s="5" t="s">
        <v>2902</v>
      </c>
      <c r="D668" s="5" t="s">
        <v>1589</v>
      </c>
      <c r="E668" s="16" t="b">
        <v>1</v>
      </c>
      <c r="F668" s="38" t="s">
        <v>11973</v>
      </c>
    </row>
    <row r="669" spans="1:6" x14ac:dyDescent="0.2">
      <c r="A669" s="92"/>
      <c r="B669" s="5" t="s">
        <v>2903</v>
      </c>
      <c r="C669" s="5" t="s">
        <v>2904</v>
      </c>
      <c r="D669" s="5" t="s">
        <v>1589</v>
      </c>
      <c r="E669" s="16" t="b">
        <v>1</v>
      </c>
      <c r="F669" s="38" t="s">
        <v>11974</v>
      </c>
    </row>
    <row r="670" spans="1:6" x14ac:dyDescent="0.2">
      <c r="A670" s="92"/>
      <c r="B670" s="5" t="s">
        <v>2905</v>
      </c>
      <c r="C670" s="5" t="s">
        <v>2906</v>
      </c>
      <c r="D670" s="5" t="s">
        <v>1589</v>
      </c>
      <c r="E670" s="16" t="b">
        <v>1</v>
      </c>
      <c r="F670" s="38" t="s">
        <v>11975</v>
      </c>
    </row>
    <row r="671" spans="1:6" x14ac:dyDescent="0.2">
      <c r="A671" s="92"/>
      <c r="B671" s="5" t="s">
        <v>2907</v>
      </c>
      <c r="C671" s="5" t="s">
        <v>2908</v>
      </c>
      <c r="D671" s="5" t="s">
        <v>1589</v>
      </c>
      <c r="E671" s="16" t="b">
        <v>1</v>
      </c>
      <c r="F671" s="38" t="s">
        <v>11976</v>
      </c>
    </row>
    <row r="672" spans="1:6" x14ac:dyDescent="0.2">
      <c r="A672" s="92"/>
      <c r="B672" s="5" t="s">
        <v>2909</v>
      </c>
      <c r="C672" s="5" t="s">
        <v>2910</v>
      </c>
      <c r="D672" s="5" t="s">
        <v>1589</v>
      </c>
      <c r="E672" s="16" t="b">
        <v>1</v>
      </c>
      <c r="F672" s="38" t="s">
        <v>11977</v>
      </c>
    </row>
    <row r="673" spans="1:6" x14ac:dyDescent="0.2">
      <c r="A673" s="92"/>
      <c r="B673" s="5" t="s">
        <v>2911</v>
      </c>
      <c r="C673" s="5" t="s">
        <v>2912</v>
      </c>
      <c r="D673" s="5" t="s">
        <v>1589</v>
      </c>
      <c r="E673" s="16" t="b">
        <v>1</v>
      </c>
      <c r="F673" s="38" t="s">
        <v>11978</v>
      </c>
    </row>
    <row r="674" spans="1:6" x14ac:dyDescent="0.2">
      <c r="A674" s="92"/>
      <c r="B674" s="5" t="s">
        <v>2913</v>
      </c>
      <c r="C674" s="5" t="s">
        <v>2914</v>
      </c>
      <c r="D674" s="5" t="s">
        <v>1589</v>
      </c>
      <c r="E674" s="16" t="b">
        <v>1</v>
      </c>
      <c r="F674" s="38" t="s">
        <v>11979</v>
      </c>
    </row>
    <row r="675" spans="1:6" x14ac:dyDescent="0.2">
      <c r="A675" s="92"/>
      <c r="B675" s="5" t="s">
        <v>2915</v>
      </c>
      <c r="C675" s="5" t="s">
        <v>2916</v>
      </c>
      <c r="D675" s="5" t="s">
        <v>2414</v>
      </c>
      <c r="E675" s="16" t="b">
        <v>1</v>
      </c>
      <c r="F675" s="38" t="s">
        <v>11980</v>
      </c>
    </row>
    <row r="676" spans="1:6" x14ac:dyDescent="0.2">
      <c r="A676" s="92"/>
      <c r="B676" s="5" t="s">
        <v>2917</v>
      </c>
      <c r="C676" s="5" t="s">
        <v>2918</v>
      </c>
      <c r="D676" s="5" t="s">
        <v>1589</v>
      </c>
      <c r="E676" s="16" t="b">
        <v>1</v>
      </c>
      <c r="F676" s="38" t="s">
        <v>11981</v>
      </c>
    </row>
    <row r="677" spans="1:6" x14ac:dyDescent="0.2">
      <c r="A677" s="92"/>
      <c r="B677" s="5" t="s">
        <v>2919</v>
      </c>
      <c r="C677" s="5" t="s">
        <v>2920</v>
      </c>
      <c r="D677" s="5" t="s">
        <v>1589</v>
      </c>
      <c r="E677" s="16" t="b">
        <v>1</v>
      </c>
      <c r="F677" s="38" t="s">
        <v>11982</v>
      </c>
    </row>
    <row r="678" spans="1:6" x14ac:dyDescent="0.2">
      <c r="A678" s="92"/>
      <c r="B678" s="5" t="s">
        <v>2921</v>
      </c>
      <c r="C678" s="5" t="s">
        <v>2922</v>
      </c>
      <c r="D678" s="5" t="s">
        <v>1589</v>
      </c>
      <c r="E678" s="16" t="b">
        <v>1</v>
      </c>
      <c r="F678" s="38" t="s">
        <v>11983</v>
      </c>
    </row>
    <row r="679" spans="1:6" x14ac:dyDescent="0.2">
      <c r="A679" s="92"/>
      <c r="B679" s="5" t="s">
        <v>2923</v>
      </c>
      <c r="C679" s="5" t="s">
        <v>2924</v>
      </c>
      <c r="D679" s="5" t="s">
        <v>1589</v>
      </c>
      <c r="E679" s="16" t="b">
        <v>1</v>
      </c>
      <c r="F679" s="38" t="s">
        <v>11984</v>
      </c>
    </row>
    <row r="680" spans="1:6" x14ac:dyDescent="0.2">
      <c r="A680" s="92"/>
      <c r="B680" s="5" t="s">
        <v>2925</v>
      </c>
      <c r="C680" s="5" t="s">
        <v>2926</v>
      </c>
      <c r="D680" s="5" t="s">
        <v>1589</v>
      </c>
      <c r="E680" s="16" t="b">
        <v>1</v>
      </c>
      <c r="F680" s="38" t="s">
        <v>11985</v>
      </c>
    </row>
    <row r="681" spans="1:6" x14ac:dyDescent="0.2">
      <c r="A681" s="92"/>
      <c r="B681" s="5" t="s">
        <v>2927</v>
      </c>
      <c r="C681" s="5" t="s">
        <v>2928</v>
      </c>
      <c r="D681" s="5" t="s">
        <v>1589</v>
      </c>
      <c r="E681" s="16" t="b">
        <v>1</v>
      </c>
      <c r="F681" s="38" t="s">
        <v>11986</v>
      </c>
    </row>
    <row r="682" spans="1:6" x14ac:dyDescent="0.2">
      <c r="A682" s="92"/>
      <c r="B682" s="5" t="s">
        <v>2929</v>
      </c>
      <c r="C682" s="5" t="s">
        <v>2930</v>
      </c>
      <c r="D682" s="5" t="s">
        <v>1589</v>
      </c>
      <c r="E682" s="16" t="b">
        <v>1</v>
      </c>
      <c r="F682" s="38" t="s">
        <v>11987</v>
      </c>
    </row>
    <row r="683" spans="1:6" x14ac:dyDescent="0.2">
      <c r="A683" s="92"/>
      <c r="B683" s="5" t="s">
        <v>2931</v>
      </c>
      <c r="C683" s="5" t="s">
        <v>2932</v>
      </c>
      <c r="D683" s="5" t="s">
        <v>1589</v>
      </c>
      <c r="E683" s="16" t="b">
        <v>1</v>
      </c>
      <c r="F683" s="38" t="s">
        <v>11988</v>
      </c>
    </row>
    <row r="684" spans="1:6" x14ac:dyDescent="0.2">
      <c r="A684" s="92"/>
      <c r="B684" s="5" t="s">
        <v>2933</v>
      </c>
      <c r="C684" s="5" t="s">
        <v>2934</v>
      </c>
      <c r="D684" s="5" t="s">
        <v>1589</v>
      </c>
      <c r="E684" s="16" t="b">
        <v>1</v>
      </c>
      <c r="F684" s="38" t="s">
        <v>11989</v>
      </c>
    </row>
    <row r="685" spans="1:6" x14ac:dyDescent="0.2">
      <c r="A685" s="93"/>
      <c r="B685" s="14" t="s">
        <v>2935</v>
      </c>
      <c r="C685" s="14" t="s">
        <v>2936</v>
      </c>
      <c r="D685" s="14" t="s">
        <v>1589</v>
      </c>
      <c r="E685" s="17" t="b">
        <v>1</v>
      </c>
      <c r="F685" s="39" t="s">
        <v>11990</v>
      </c>
    </row>
    <row r="686" spans="1:6" x14ac:dyDescent="0.2">
      <c r="A686" s="91" t="str">
        <f>HYPERLINK("[#]Codes_for_GE_Names!A50:H50","CAMEROON")</f>
        <v>CAMEROON</v>
      </c>
      <c r="B686" s="11" t="s">
        <v>2937</v>
      </c>
      <c r="C686" s="11" t="s">
        <v>2938</v>
      </c>
      <c r="D686" s="11" t="s">
        <v>1891</v>
      </c>
      <c r="E686" s="15" t="b">
        <v>1</v>
      </c>
      <c r="F686" s="43" t="s">
        <v>11991</v>
      </c>
    </row>
    <row r="687" spans="1:6" x14ac:dyDescent="0.2">
      <c r="A687" s="92"/>
      <c r="B687" s="5" t="s">
        <v>2939</v>
      </c>
      <c r="C687" s="5" t="s">
        <v>2676</v>
      </c>
      <c r="D687" s="5" t="s">
        <v>1891</v>
      </c>
      <c r="E687" s="16" t="b">
        <v>1</v>
      </c>
      <c r="F687" s="38" t="s">
        <v>11992</v>
      </c>
    </row>
    <row r="688" spans="1:6" x14ac:dyDescent="0.2">
      <c r="A688" s="92"/>
      <c r="B688" s="5" t="s">
        <v>2940</v>
      </c>
      <c r="C688" s="5" t="s">
        <v>2714</v>
      </c>
      <c r="D688" s="5" t="s">
        <v>1891</v>
      </c>
      <c r="E688" s="16" t="b">
        <v>1</v>
      </c>
      <c r="F688" s="38" t="s">
        <v>11993</v>
      </c>
    </row>
    <row r="689" spans="1:6" x14ac:dyDescent="0.2">
      <c r="A689" s="92"/>
      <c r="B689" s="5" t="s">
        <v>2941</v>
      </c>
      <c r="C689" s="5" t="s">
        <v>2942</v>
      </c>
      <c r="D689" s="5" t="s">
        <v>1891</v>
      </c>
      <c r="E689" s="16" t="b">
        <v>1</v>
      </c>
      <c r="F689" s="38" t="s">
        <v>11994</v>
      </c>
    </row>
    <row r="690" spans="1:6" x14ac:dyDescent="0.2">
      <c r="A690" s="92"/>
      <c r="B690" s="5" t="s">
        <v>2943</v>
      </c>
      <c r="C690" s="5" t="s">
        <v>2401</v>
      </c>
      <c r="D690" s="5" t="s">
        <v>1891</v>
      </c>
      <c r="E690" s="16" t="b">
        <v>1</v>
      </c>
      <c r="F690" s="38" t="s">
        <v>11995</v>
      </c>
    </row>
    <row r="691" spans="1:6" x14ac:dyDescent="0.2">
      <c r="A691" s="92"/>
      <c r="B691" s="5" t="s">
        <v>2944</v>
      </c>
      <c r="C691" s="5" t="s">
        <v>2734</v>
      </c>
      <c r="D691" s="5" t="s">
        <v>1891</v>
      </c>
      <c r="E691" s="16" t="b">
        <v>1</v>
      </c>
      <c r="F691" s="38" t="s">
        <v>11996</v>
      </c>
    </row>
    <row r="692" spans="1:6" x14ac:dyDescent="0.2">
      <c r="A692" s="92"/>
      <c r="B692" s="5" t="s">
        <v>2945</v>
      </c>
      <c r="C692" s="5" t="s">
        <v>2946</v>
      </c>
      <c r="D692" s="5" t="s">
        <v>1891</v>
      </c>
      <c r="E692" s="16" t="b">
        <v>1</v>
      </c>
      <c r="F692" s="38" t="s">
        <v>11997</v>
      </c>
    </row>
    <row r="693" spans="1:6" x14ac:dyDescent="0.2">
      <c r="A693" s="92"/>
      <c r="B693" s="5" t="s">
        <v>2947</v>
      </c>
      <c r="C693" s="5" t="s">
        <v>2948</v>
      </c>
      <c r="D693" s="5" t="s">
        <v>1891</v>
      </c>
      <c r="E693" s="16" t="b">
        <v>1</v>
      </c>
      <c r="F693" s="38" t="s">
        <v>11998</v>
      </c>
    </row>
    <row r="694" spans="1:6" x14ac:dyDescent="0.2">
      <c r="A694" s="92"/>
      <c r="B694" s="5" t="s">
        <v>2949</v>
      </c>
      <c r="C694" s="5" t="s">
        <v>2950</v>
      </c>
      <c r="D694" s="5" t="s">
        <v>1891</v>
      </c>
      <c r="E694" s="16" t="b">
        <v>1</v>
      </c>
      <c r="F694" s="38" t="s">
        <v>11999</v>
      </c>
    </row>
    <row r="695" spans="1:6" x14ac:dyDescent="0.2">
      <c r="A695" s="93"/>
      <c r="B695" s="14" t="s">
        <v>2951</v>
      </c>
      <c r="C695" s="14" t="s">
        <v>2952</v>
      </c>
      <c r="D695" s="14" t="s">
        <v>1891</v>
      </c>
      <c r="E695" s="17" t="b">
        <v>1</v>
      </c>
      <c r="F695" s="39" t="s">
        <v>12000</v>
      </c>
    </row>
    <row r="696" spans="1:6" x14ac:dyDescent="0.2">
      <c r="A696" s="91" t="str">
        <f>HYPERLINK("[#]Codes_for_GE_Names!A51:H51","CANADA")</f>
        <v>CANADA</v>
      </c>
      <c r="B696" s="11" t="s">
        <v>2953</v>
      </c>
      <c r="C696" s="11" t="s">
        <v>2954</v>
      </c>
      <c r="D696" s="11" t="s">
        <v>1589</v>
      </c>
      <c r="E696" s="15" t="b">
        <v>1</v>
      </c>
      <c r="F696" s="43" t="s">
        <v>12001</v>
      </c>
    </row>
    <row r="697" spans="1:6" x14ac:dyDescent="0.2">
      <c r="A697" s="92"/>
      <c r="B697" s="5" t="s">
        <v>2955</v>
      </c>
      <c r="C697" s="5" t="s">
        <v>2956</v>
      </c>
      <c r="D697" s="5" t="s">
        <v>1589</v>
      </c>
      <c r="E697" s="16" t="b">
        <v>1</v>
      </c>
      <c r="F697" s="38" t="s">
        <v>12002</v>
      </c>
    </row>
    <row r="698" spans="1:6" x14ac:dyDescent="0.2">
      <c r="A698" s="92"/>
      <c r="B698" s="5" t="s">
        <v>2957</v>
      </c>
      <c r="C698" s="5" t="s">
        <v>2958</v>
      </c>
      <c r="D698" s="5" t="s">
        <v>1589</v>
      </c>
      <c r="E698" s="16" t="b">
        <v>1</v>
      </c>
      <c r="F698" s="38" t="s">
        <v>12003</v>
      </c>
    </row>
    <row r="699" spans="1:6" x14ac:dyDescent="0.2">
      <c r="A699" s="92"/>
      <c r="B699" s="5" t="s">
        <v>2959</v>
      </c>
      <c r="C699" s="5" t="s">
        <v>2960</v>
      </c>
      <c r="D699" s="5" t="s">
        <v>1589</v>
      </c>
      <c r="E699" s="16" t="b">
        <v>1</v>
      </c>
      <c r="F699" s="38" t="s">
        <v>12004</v>
      </c>
    </row>
    <row r="700" spans="1:6" x14ac:dyDescent="0.2">
      <c r="A700" s="92"/>
      <c r="B700" s="5" t="s">
        <v>2961</v>
      </c>
      <c r="C700" s="5" t="s">
        <v>2962</v>
      </c>
      <c r="D700" s="5" t="s">
        <v>1589</v>
      </c>
      <c r="E700" s="16" t="b">
        <v>1</v>
      </c>
      <c r="F700" s="38" t="s">
        <v>12005</v>
      </c>
    </row>
    <row r="701" spans="1:6" x14ac:dyDescent="0.2">
      <c r="A701" s="92"/>
      <c r="B701" s="5" t="s">
        <v>2963</v>
      </c>
      <c r="C701" s="5" t="s">
        <v>2964</v>
      </c>
      <c r="D701" s="5" t="s">
        <v>1915</v>
      </c>
      <c r="E701" s="16" t="b">
        <v>1</v>
      </c>
      <c r="F701" s="38" t="s">
        <v>12006</v>
      </c>
    </row>
    <row r="702" spans="1:6" x14ac:dyDescent="0.2">
      <c r="A702" s="92"/>
      <c r="B702" s="5" t="s">
        <v>2965</v>
      </c>
      <c r="C702" s="5" t="s">
        <v>2966</v>
      </c>
      <c r="D702" s="5" t="s">
        <v>1589</v>
      </c>
      <c r="E702" s="16" t="b">
        <v>1</v>
      </c>
      <c r="F702" s="38" t="s">
        <v>12007</v>
      </c>
    </row>
    <row r="703" spans="1:6" x14ac:dyDescent="0.2">
      <c r="A703" s="92"/>
      <c r="B703" s="5" t="s">
        <v>2967</v>
      </c>
      <c r="C703" s="5" t="s">
        <v>2968</v>
      </c>
      <c r="D703" s="5" t="s">
        <v>1915</v>
      </c>
      <c r="E703" s="16" t="b">
        <v>1</v>
      </c>
      <c r="F703" s="38" t="s">
        <v>12008</v>
      </c>
    </row>
    <row r="704" spans="1:6" x14ac:dyDescent="0.2">
      <c r="A704" s="92"/>
      <c r="B704" s="5" t="s">
        <v>2969</v>
      </c>
      <c r="C704" s="5" t="s">
        <v>2970</v>
      </c>
      <c r="D704" s="5" t="s">
        <v>1589</v>
      </c>
      <c r="E704" s="16" t="b">
        <v>1</v>
      </c>
      <c r="F704" s="38" t="s">
        <v>12009</v>
      </c>
    </row>
    <row r="705" spans="1:6" x14ac:dyDescent="0.2">
      <c r="A705" s="92"/>
      <c r="B705" s="5" t="s">
        <v>2971</v>
      </c>
      <c r="C705" s="5" t="s">
        <v>2972</v>
      </c>
      <c r="D705" s="5" t="s">
        <v>1589</v>
      </c>
      <c r="E705" s="16" t="b">
        <v>1</v>
      </c>
      <c r="F705" s="38" t="s">
        <v>12010</v>
      </c>
    </row>
    <row r="706" spans="1:6" x14ac:dyDescent="0.2">
      <c r="A706" s="92"/>
      <c r="B706" s="5" t="s">
        <v>2973</v>
      </c>
      <c r="C706" s="5" t="s">
        <v>2974</v>
      </c>
      <c r="D706" s="5" t="s">
        <v>1589</v>
      </c>
      <c r="E706" s="16" t="b">
        <v>1</v>
      </c>
      <c r="F706" s="38" t="s">
        <v>12011</v>
      </c>
    </row>
    <row r="707" spans="1:6" x14ac:dyDescent="0.2">
      <c r="A707" s="92"/>
      <c r="B707" s="5" t="s">
        <v>2975</v>
      </c>
      <c r="C707" s="5" t="s">
        <v>2976</v>
      </c>
      <c r="D707" s="5" t="s">
        <v>1589</v>
      </c>
      <c r="E707" s="16" t="b">
        <v>1</v>
      </c>
      <c r="F707" s="38" t="s">
        <v>12012</v>
      </c>
    </row>
    <row r="708" spans="1:6" x14ac:dyDescent="0.2">
      <c r="A708" s="93"/>
      <c r="B708" s="14" t="s">
        <v>2977</v>
      </c>
      <c r="C708" s="14" t="s">
        <v>2978</v>
      </c>
      <c r="D708" s="14" t="s">
        <v>1915</v>
      </c>
      <c r="E708" s="17" t="b">
        <v>1</v>
      </c>
      <c r="F708" s="39" t="s">
        <v>12013</v>
      </c>
    </row>
    <row r="709" spans="1:6" x14ac:dyDescent="0.2">
      <c r="A709" s="94" t="str">
        <f>HYPERLINK("[#]Codes_for_GE_Names!A52:H52","CARIBBEAN NETHERLANDS")</f>
        <v>CARIBBEAN NETHERLANDS</v>
      </c>
      <c r="B709" s="11" t="s">
        <v>2488</v>
      </c>
      <c r="C709" s="11" t="s">
        <v>2489</v>
      </c>
      <c r="D709" s="11" t="s">
        <v>2490</v>
      </c>
      <c r="E709" s="15" t="b">
        <v>1</v>
      </c>
      <c r="F709" s="43" t="s">
        <v>16173</v>
      </c>
    </row>
    <row r="710" spans="1:6" x14ac:dyDescent="0.2">
      <c r="A710" s="95"/>
      <c r="B710" s="5" t="s">
        <v>2491</v>
      </c>
      <c r="C710" s="5" t="s">
        <v>2492</v>
      </c>
      <c r="D710" s="5" t="s">
        <v>2490</v>
      </c>
      <c r="E710" s="16" t="b">
        <v>1</v>
      </c>
      <c r="F710" s="38" t="s">
        <v>16174</v>
      </c>
    </row>
    <row r="711" spans="1:6" x14ac:dyDescent="0.2">
      <c r="A711" s="95"/>
      <c r="B711" s="14" t="s">
        <v>2493</v>
      </c>
      <c r="C711" s="14" t="s">
        <v>2494</v>
      </c>
      <c r="D711" s="14" t="s">
        <v>2490</v>
      </c>
      <c r="E711" s="17" t="b">
        <v>1</v>
      </c>
      <c r="F711" s="39" t="s">
        <v>16175</v>
      </c>
    </row>
    <row r="712" spans="1:6" x14ac:dyDescent="0.2">
      <c r="A712" s="91" t="str">
        <f>HYPERLINK("[#]Codes_for_GE_Names!A54:H54","CENTRAL AFRICAN REPUBLIC")</f>
        <v>CENTRAL AFRICAN REPUBLIC</v>
      </c>
      <c r="B712" s="11" t="s">
        <v>2979</v>
      </c>
      <c r="C712" s="11" t="s">
        <v>2980</v>
      </c>
      <c r="D712" s="11" t="s">
        <v>2981</v>
      </c>
      <c r="E712" s="15" t="b">
        <v>1</v>
      </c>
      <c r="F712" s="43" t="s">
        <v>12014</v>
      </c>
    </row>
    <row r="713" spans="1:6" x14ac:dyDescent="0.2">
      <c r="A713" s="92"/>
      <c r="B713" s="5" t="s">
        <v>2982</v>
      </c>
      <c r="C713" s="5" t="s">
        <v>2983</v>
      </c>
      <c r="D713" s="5" t="s">
        <v>2984</v>
      </c>
      <c r="E713" s="16" t="b">
        <v>1</v>
      </c>
      <c r="F713" s="38" t="s">
        <v>12015</v>
      </c>
    </row>
    <row r="714" spans="1:6" x14ac:dyDescent="0.2">
      <c r="A714" s="92"/>
      <c r="B714" s="5" t="s">
        <v>2985</v>
      </c>
      <c r="C714" s="5" t="s">
        <v>2986</v>
      </c>
      <c r="D714" s="5" t="s">
        <v>2981</v>
      </c>
      <c r="E714" s="16" t="b">
        <v>1</v>
      </c>
      <c r="F714" s="38" t="s">
        <v>12016</v>
      </c>
    </row>
    <row r="715" spans="1:6" x14ac:dyDescent="0.2">
      <c r="A715" s="92"/>
      <c r="B715" s="5" t="s">
        <v>2987</v>
      </c>
      <c r="C715" s="5" t="s">
        <v>2988</v>
      </c>
      <c r="D715" s="5" t="s">
        <v>2981</v>
      </c>
      <c r="E715" s="16" t="b">
        <v>1</v>
      </c>
      <c r="F715" s="38" t="s">
        <v>12017</v>
      </c>
    </row>
    <row r="716" spans="1:6" x14ac:dyDescent="0.2">
      <c r="A716" s="92"/>
      <c r="B716" s="5" t="s">
        <v>2989</v>
      </c>
      <c r="C716" s="5" t="s">
        <v>2990</v>
      </c>
      <c r="D716" s="5" t="s">
        <v>2981</v>
      </c>
      <c r="E716" s="16" t="b">
        <v>1</v>
      </c>
      <c r="F716" s="38" t="s">
        <v>12018</v>
      </c>
    </row>
    <row r="717" spans="1:6" x14ac:dyDescent="0.2">
      <c r="A717" s="92"/>
      <c r="B717" s="5" t="s">
        <v>2991</v>
      </c>
      <c r="C717" s="5" t="s">
        <v>2992</v>
      </c>
      <c r="D717" s="5" t="s">
        <v>2981</v>
      </c>
      <c r="E717" s="16" t="b">
        <v>1</v>
      </c>
      <c r="F717" s="38" t="s">
        <v>12019</v>
      </c>
    </row>
    <row r="718" spans="1:6" x14ac:dyDescent="0.2">
      <c r="A718" s="92"/>
      <c r="B718" s="5" t="s">
        <v>2993</v>
      </c>
      <c r="C718" s="5" t="s">
        <v>2994</v>
      </c>
      <c r="D718" s="5" t="s">
        <v>2981</v>
      </c>
      <c r="E718" s="16" t="b">
        <v>1</v>
      </c>
      <c r="F718" s="38" t="s">
        <v>12020</v>
      </c>
    </row>
    <row r="719" spans="1:6" x14ac:dyDescent="0.2">
      <c r="A719" s="92"/>
      <c r="B719" s="5" t="s">
        <v>2995</v>
      </c>
      <c r="C719" s="5" t="s">
        <v>2996</v>
      </c>
      <c r="D719" s="5" t="s">
        <v>2981</v>
      </c>
      <c r="E719" s="16" t="b">
        <v>1</v>
      </c>
      <c r="F719" s="38" t="s">
        <v>12021</v>
      </c>
    </row>
    <row r="720" spans="1:6" x14ac:dyDescent="0.2">
      <c r="A720" s="92"/>
      <c r="B720" s="5" t="s">
        <v>2997</v>
      </c>
      <c r="C720" s="5" t="s">
        <v>2998</v>
      </c>
      <c r="D720" s="5" t="s">
        <v>2981</v>
      </c>
      <c r="E720" s="16" t="b">
        <v>1</v>
      </c>
      <c r="F720" s="38" t="s">
        <v>12022</v>
      </c>
    </row>
    <row r="721" spans="1:6" x14ac:dyDescent="0.2">
      <c r="A721" s="92"/>
      <c r="B721" s="5" t="s">
        <v>2999</v>
      </c>
      <c r="C721" s="5" t="s">
        <v>3000</v>
      </c>
      <c r="D721" s="5" t="s">
        <v>3001</v>
      </c>
      <c r="E721" s="16" t="b">
        <v>1</v>
      </c>
      <c r="F721" s="38" t="s">
        <v>12023</v>
      </c>
    </row>
    <row r="722" spans="1:6" x14ac:dyDescent="0.2">
      <c r="A722" s="92"/>
      <c r="B722" s="5" t="s">
        <v>3002</v>
      </c>
      <c r="C722" s="5" t="s">
        <v>3003</v>
      </c>
      <c r="D722" s="5" t="s">
        <v>2981</v>
      </c>
      <c r="E722" s="16" t="b">
        <v>1</v>
      </c>
      <c r="F722" s="38" t="s">
        <v>12024</v>
      </c>
    </row>
    <row r="723" spans="1:6" x14ac:dyDescent="0.2">
      <c r="A723" s="92"/>
      <c r="B723" s="5" t="s">
        <v>3004</v>
      </c>
      <c r="C723" s="5" t="s">
        <v>3005</v>
      </c>
      <c r="D723" s="5" t="s">
        <v>2981</v>
      </c>
      <c r="E723" s="16" t="b">
        <v>1</v>
      </c>
      <c r="F723" s="38" t="s">
        <v>12025</v>
      </c>
    </row>
    <row r="724" spans="1:6" x14ac:dyDescent="0.2">
      <c r="A724" s="92"/>
      <c r="B724" s="5" t="s">
        <v>3006</v>
      </c>
      <c r="C724" s="5" t="s">
        <v>3007</v>
      </c>
      <c r="D724" s="5" t="s">
        <v>2981</v>
      </c>
      <c r="E724" s="16" t="b">
        <v>1</v>
      </c>
      <c r="F724" s="38" t="s">
        <v>12026</v>
      </c>
    </row>
    <row r="725" spans="1:6" x14ac:dyDescent="0.2">
      <c r="A725" s="92"/>
      <c r="B725" s="5" t="s">
        <v>3008</v>
      </c>
      <c r="C725" s="5" t="s">
        <v>3009</v>
      </c>
      <c r="D725" s="5" t="s">
        <v>2981</v>
      </c>
      <c r="E725" s="16" t="b">
        <v>1</v>
      </c>
      <c r="F725" s="38" t="s">
        <v>12027</v>
      </c>
    </row>
    <row r="726" spans="1:6" x14ac:dyDescent="0.2">
      <c r="A726" s="92"/>
      <c r="B726" s="5" t="s">
        <v>3010</v>
      </c>
      <c r="C726" s="5" t="s">
        <v>3011</v>
      </c>
      <c r="D726" s="5" t="s">
        <v>2981</v>
      </c>
      <c r="E726" s="16" t="b">
        <v>1</v>
      </c>
      <c r="F726" s="38" t="s">
        <v>12028</v>
      </c>
    </row>
    <row r="727" spans="1:6" x14ac:dyDescent="0.2">
      <c r="A727" s="92"/>
      <c r="B727" s="5" t="s">
        <v>3012</v>
      </c>
      <c r="C727" s="5" t="s">
        <v>3013</v>
      </c>
      <c r="D727" s="5" t="s">
        <v>3001</v>
      </c>
      <c r="E727" s="16" t="b">
        <v>1</v>
      </c>
      <c r="F727" s="38" t="s">
        <v>12029</v>
      </c>
    </row>
    <row r="728" spans="1:6" x14ac:dyDescent="0.2">
      <c r="A728" s="93"/>
      <c r="B728" s="14" t="s">
        <v>3014</v>
      </c>
      <c r="C728" s="14" t="s">
        <v>3015</v>
      </c>
      <c r="D728" s="14" t="s">
        <v>2981</v>
      </c>
      <c r="E728" s="17" t="b">
        <v>1</v>
      </c>
      <c r="F728" s="39" t="s">
        <v>12030</v>
      </c>
    </row>
    <row r="729" spans="1:6" x14ac:dyDescent="0.2">
      <c r="A729" s="91" t="str">
        <f>HYPERLINK("[#]Codes_for_GE_Names!A55:H55","CHAD")</f>
        <v>CHAD</v>
      </c>
      <c r="B729" s="11" t="s">
        <v>3016</v>
      </c>
      <c r="C729" s="11" t="s">
        <v>16176</v>
      </c>
      <c r="D729" s="11" t="s">
        <v>1589</v>
      </c>
      <c r="E729" s="15" t="b">
        <v>1</v>
      </c>
      <c r="F729" s="43" t="s">
        <v>12031</v>
      </c>
    </row>
    <row r="730" spans="1:6" x14ac:dyDescent="0.2">
      <c r="A730" s="92"/>
      <c r="B730" s="5" t="s">
        <v>3017</v>
      </c>
      <c r="C730" s="5" t="s">
        <v>3018</v>
      </c>
      <c r="D730" s="5" t="s">
        <v>1589</v>
      </c>
      <c r="E730" s="16" t="b">
        <v>1</v>
      </c>
      <c r="F730" s="38" t="s">
        <v>12032</v>
      </c>
    </row>
    <row r="731" spans="1:6" x14ac:dyDescent="0.2">
      <c r="A731" s="92"/>
      <c r="B731" s="5" t="s">
        <v>3019</v>
      </c>
      <c r="C731" s="5" t="s">
        <v>3020</v>
      </c>
      <c r="D731" s="5" t="s">
        <v>1589</v>
      </c>
      <c r="E731" s="16" t="b">
        <v>1</v>
      </c>
      <c r="F731" s="38" t="s">
        <v>12033</v>
      </c>
    </row>
    <row r="732" spans="1:6" x14ac:dyDescent="0.2">
      <c r="A732" s="92"/>
      <c r="B732" s="5" t="s">
        <v>3021</v>
      </c>
      <c r="C732" s="5" t="s">
        <v>3022</v>
      </c>
      <c r="D732" s="5" t="s">
        <v>1589</v>
      </c>
      <c r="E732" s="16" t="b">
        <v>1</v>
      </c>
      <c r="F732" s="38" t="s">
        <v>12034</v>
      </c>
    </row>
    <row r="733" spans="1:6" x14ac:dyDescent="0.2">
      <c r="A733" s="92"/>
      <c r="B733" s="5" t="s">
        <v>3023</v>
      </c>
      <c r="C733" s="5" t="s">
        <v>3024</v>
      </c>
      <c r="D733" s="5" t="s">
        <v>1589</v>
      </c>
      <c r="E733" s="16" t="b">
        <v>1</v>
      </c>
      <c r="F733" s="38" t="s">
        <v>12035</v>
      </c>
    </row>
    <row r="734" spans="1:6" x14ac:dyDescent="0.2">
      <c r="A734" s="92"/>
      <c r="B734" s="5" t="s">
        <v>3025</v>
      </c>
      <c r="C734" s="5" t="s">
        <v>3026</v>
      </c>
      <c r="D734" s="5" t="s">
        <v>1589</v>
      </c>
      <c r="E734" s="16" t="b">
        <v>1</v>
      </c>
      <c r="F734" s="38" t="s">
        <v>12036</v>
      </c>
    </row>
    <row r="735" spans="1:6" x14ac:dyDescent="0.2">
      <c r="A735" s="92"/>
      <c r="B735" s="5" t="s">
        <v>3027</v>
      </c>
      <c r="C735" s="5" t="s">
        <v>3028</v>
      </c>
      <c r="D735" s="5" t="s">
        <v>1589</v>
      </c>
      <c r="E735" s="16" t="b">
        <v>1</v>
      </c>
      <c r="F735" s="38" t="s">
        <v>12037</v>
      </c>
    </row>
    <row r="736" spans="1:6" x14ac:dyDescent="0.2">
      <c r="A736" s="92"/>
      <c r="B736" s="5" t="s">
        <v>3029</v>
      </c>
      <c r="C736" s="5" t="s">
        <v>3030</v>
      </c>
      <c r="D736" s="5" t="s">
        <v>1589</v>
      </c>
      <c r="E736" s="16" t="b">
        <v>1</v>
      </c>
      <c r="F736" s="38" t="s">
        <v>12038</v>
      </c>
    </row>
    <row r="737" spans="1:6" x14ac:dyDescent="0.2">
      <c r="A737" s="92"/>
      <c r="B737" s="5" t="s">
        <v>3031</v>
      </c>
      <c r="C737" s="5" t="s">
        <v>3032</v>
      </c>
      <c r="D737" s="5" t="s">
        <v>1589</v>
      </c>
      <c r="E737" s="16" t="b">
        <v>1</v>
      </c>
      <c r="F737" s="38" t="s">
        <v>12039</v>
      </c>
    </row>
    <row r="738" spans="1:6" x14ac:dyDescent="0.2">
      <c r="A738" s="92"/>
      <c r="B738" s="5" t="s">
        <v>3033</v>
      </c>
      <c r="C738" s="5" t="s">
        <v>3034</v>
      </c>
      <c r="D738" s="5" t="s">
        <v>1589</v>
      </c>
      <c r="E738" s="16" t="b">
        <v>1</v>
      </c>
      <c r="F738" s="38" t="s">
        <v>12040</v>
      </c>
    </row>
    <row r="739" spans="1:6" x14ac:dyDescent="0.2">
      <c r="A739" s="92"/>
      <c r="B739" s="5" t="s">
        <v>3035</v>
      </c>
      <c r="C739" s="5" t="s">
        <v>3036</v>
      </c>
      <c r="D739" s="5" t="s">
        <v>1589</v>
      </c>
      <c r="E739" s="16" t="b">
        <v>1</v>
      </c>
      <c r="F739" s="38" t="s">
        <v>12041</v>
      </c>
    </row>
    <row r="740" spans="1:6" x14ac:dyDescent="0.2">
      <c r="A740" s="92"/>
      <c r="B740" s="5" t="s">
        <v>3037</v>
      </c>
      <c r="C740" s="5" t="s">
        <v>3038</v>
      </c>
      <c r="D740" s="5" t="s">
        <v>1589</v>
      </c>
      <c r="E740" s="16" t="b">
        <v>1</v>
      </c>
      <c r="F740" s="38" t="s">
        <v>12042</v>
      </c>
    </row>
    <row r="741" spans="1:6" x14ac:dyDescent="0.2">
      <c r="A741" s="92"/>
      <c r="B741" s="5" t="s">
        <v>3039</v>
      </c>
      <c r="C741" s="5" t="s">
        <v>3040</v>
      </c>
      <c r="D741" s="5" t="s">
        <v>1589</v>
      </c>
      <c r="E741" s="16" t="b">
        <v>1</v>
      </c>
      <c r="F741" s="38" t="s">
        <v>12043</v>
      </c>
    </row>
    <row r="742" spans="1:6" x14ac:dyDescent="0.2">
      <c r="A742" s="92"/>
      <c r="B742" s="5" t="s">
        <v>3041</v>
      </c>
      <c r="C742" s="5" t="s">
        <v>16178</v>
      </c>
      <c r="D742" s="5" t="s">
        <v>1589</v>
      </c>
      <c r="E742" s="16" t="b">
        <v>1</v>
      </c>
      <c r="F742" s="38" t="s">
        <v>12044</v>
      </c>
    </row>
    <row r="743" spans="1:6" x14ac:dyDescent="0.2">
      <c r="A743" s="92"/>
      <c r="B743" s="5" t="s">
        <v>3042</v>
      </c>
      <c r="C743" s="5" t="s">
        <v>16179</v>
      </c>
      <c r="D743" s="5" t="s">
        <v>1589</v>
      </c>
      <c r="E743" s="16" t="b">
        <v>1</v>
      </c>
      <c r="F743" s="38" t="s">
        <v>12045</v>
      </c>
    </row>
    <row r="744" spans="1:6" x14ac:dyDescent="0.2">
      <c r="A744" s="92"/>
      <c r="B744" s="5" t="s">
        <v>3043</v>
      </c>
      <c r="C744" s="5" t="s">
        <v>3044</v>
      </c>
      <c r="D744" s="5" t="s">
        <v>1589</v>
      </c>
      <c r="E744" s="16" t="b">
        <v>1</v>
      </c>
      <c r="F744" s="38" t="s">
        <v>12046</v>
      </c>
    </row>
    <row r="745" spans="1:6" x14ac:dyDescent="0.2">
      <c r="A745" s="92"/>
      <c r="B745" s="5" t="s">
        <v>3055</v>
      </c>
      <c r="C745" s="5" t="s">
        <v>16180</v>
      </c>
      <c r="D745" s="5" t="s">
        <v>1589</v>
      </c>
      <c r="E745" s="16" t="b">
        <v>1</v>
      </c>
      <c r="F745" s="38" t="s">
        <v>12052</v>
      </c>
    </row>
    <row r="746" spans="1:6" x14ac:dyDescent="0.2">
      <c r="A746" s="92"/>
      <c r="B746" s="5" t="s">
        <v>3045</v>
      </c>
      <c r="C746" s="5" t="s">
        <v>3046</v>
      </c>
      <c r="D746" s="5" t="s">
        <v>1589</v>
      </c>
      <c r="E746" s="16" t="b">
        <v>1</v>
      </c>
      <c r="F746" s="38" t="s">
        <v>12047</v>
      </c>
    </row>
    <row r="747" spans="1:6" x14ac:dyDescent="0.2">
      <c r="A747" s="92"/>
      <c r="B747" s="5" t="s">
        <v>3047</v>
      </c>
      <c r="C747" s="5" t="s">
        <v>3048</v>
      </c>
      <c r="D747" s="5" t="s">
        <v>1589</v>
      </c>
      <c r="E747" s="16" t="b">
        <v>1</v>
      </c>
      <c r="F747" s="38" t="s">
        <v>12048</v>
      </c>
    </row>
    <row r="748" spans="1:6" x14ac:dyDescent="0.2">
      <c r="A748" s="92"/>
      <c r="B748" s="5" t="s">
        <v>3049</v>
      </c>
      <c r="C748" s="5" t="s">
        <v>3050</v>
      </c>
      <c r="D748" s="5" t="s">
        <v>1589</v>
      </c>
      <c r="E748" s="16" t="b">
        <v>1</v>
      </c>
      <c r="F748" s="38" t="s">
        <v>12049</v>
      </c>
    </row>
    <row r="749" spans="1:6" x14ac:dyDescent="0.2">
      <c r="A749" s="92"/>
      <c r="B749" s="5" t="s">
        <v>3051</v>
      </c>
      <c r="C749" s="5" t="s">
        <v>3052</v>
      </c>
      <c r="D749" s="5" t="s">
        <v>1589</v>
      </c>
      <c r="E749" s="16" t="b">
        <v>1</v>
      </c>
      <c r="F749" s="38" t="s">
        <v>12050</v>
      </c>
    </row>
    <row r="750" spans="1:6" x14ac:dyDescent="0.2">
      <c r="A750" s="92"/>
      <c r="B750" s="5" t="s">
        <v>3053</v>
      </c>
      <c r="C750" s="5" t="s">
        <v>3054</v>
      </c>
      <c r="D750" s="5" t="s">
        <v>1589</v>
      </c>
      <c r="E750" s="16" t="b">
        <v>1</v>
      </c>
      <c r="F750" s="38" t="s">
        <v>12051</v>
      </c>
    </row>
    <row r="751" spans="1:6" x14ac:dyDescent="0.2">
      <c r="A751" s="93"/>
      <c r="B751" s="14" t="s">
        <v>3056</v>
      </c>
      <c r="C751" s="14" t="s">
        <v>16177</v>
      </c>
      <c r="D751" s="14" t="s">
        <v>1589</v>
      </c>
      <c r="E751" s="17" t="b">
        <v>1</v>
      </c>
      <c r="F751" s="39" t="s">
        <v>12053</v>
      </c>
    </row>
    <row r="752" spans="1:6" x14ac:dyDescent="0.2">
      <c r="A752" s="91" t="str">
        <f>HYPERLINK("[#]Codes_for_GE_Names!A56:H56","CHILE")</f>
        <v>CHILE</v>
      </c>
      <c r="B752" s="11" t="s">
        <v>3057</v>
      </c>
      <c r="C752" s="11" t="s">
        <v>3058</v>
      </c>
      <c r="D752" s="11" t="s">
        <v>1891</v>
      </c>
      <c r="E752" s="15" t="b">
        <v>1</v>
      </c>
      <c r="F752" s="43" t="s">
        <v>12054</v>
      </c>
    </row>
    <row r="753" spans="1:6" x14ac:dyDescent="0.2">
      <c r="A753" s="92"/>
      <c r="B753" s="5" t="s">
        <v>3059</v>
      </c>
      <c r="C753" s="5" t="s">
        <v>3060</v>
      </c>
      <c r="D753" s="5" t="s">
        <v>1891</v>
      </c>
      <c r="E753" s="16" t="b">
        <v>1</v>
      </c>
      <c r="F753" s="38" t="s">
        <v>12055</v>
      </c>
    </row>
    <row r="754" spans="1:6" x14ac:dyDescent="0.2">
      <c r="A754" s="92"/>
      <c r="B754" s="5" t="s">
        <v>3061</v>
      </c>
      <c r="C754" s="5" t="s">
        <v>3062</v>
      </c>
      <c r="D754" s="5" t="s">
        <v>1891</v>
      </c>
      <c r="E754" s="16" t="b">
        <v>1</v>
      </c>
      <c r="F754" s="38" t="s">
        <v>12056</v>
      </c>
    </row>
    <row r="755" spans="1:6" x14ac:dyDescent="0.2">
      <c r="A755" s="92"/>
      <c r="B755" s="5" t="s">
        <v>3063</v>
      </c>
      <c r="C755" s="5" t="s">
        <v>3064</v>
      </c>
      <c r="D755" s="5" t="s">
        <v>1891</v>
      </c>
      <c r="E755" s="16" t="b">
        <v>1</v>
      </c>
      <c r="F755" s="38" t="s">
        <v>12057</v>
      </c>
    </row>
    <row r="756" spans="1:6" x14ac:dyDescent="0.2">
      <c r="A756" s="92"/>
      <c r="B756" s="5" t="s">
        <v>3065</v>
      </c>
      <c r="C756" s="5" t="s">
        <v>3066</v>
      </c>
      <c r="D756" s="5" t="s">
        <v>1891</v>
      </c>
      <c r="E756" s="16" t="b">
        <v>1</v>
      </c>
      <c r="F756" s="38" t="s">
        <v>12058</v>
      </c>
    </row>
    <row r="757" spans="1:6" x14ac:dyDescent="0.2">
      <c r="A757" s="92"/>
      <c r="B757" s="5" t="s">
        <v>3067</v>
      </c>
      <c r="C757" s="5" t="s">
        <v>3068</v>
      </c>
      <c r="D757" s="5" t="s">
        <v>1891</v>
      </c>
      <c r="E757" s="16" t="b">
        <v>1</v>
      </c>
      <c r="F757" s="38" t="s">
        <v>12059</v>
      </c>
    </row>
    <row r="758" spans="1:6" x14ac:dyDescent="0.2">
      <c r="A758" s="92"/>
      <c r="B758" s="5" t="s">
        <v>3069</v>
      </c>
      <c r="C758" s="5" t="s">
        <v>3070</v>
      </c>
      <c r="D758" s="5" t="s">
        <v>1891</v>
      </c>
      <c r="E758" s="16" t="b">
        <v>1</v>
      </c>
      <c r="F758" s="38" t="s">
        <v>12060</v>
      </c>
    </row>
    <row r="759" spans="1:6" x14ac:dyDescent="0.2">
      <c r="A759" s="92"/>
      <c r="B759" s="5" t="s">
        <v>3071</v>
      </c>
      <c r="C759" s="5" t="s">
        <v>3072</v>
      </c>
      <c r="D759" s="5" t="s">
        <v>1891</v>
      </c>
      <c r="E759" s="16" t="b">
        <v>1</v>
      </c>
      <c r="F759" s="38" t="s">
        <v>12061</v>
      </c>
    </row>
    <row r="760" spans="1:6" x14ac:dyDescent="0.2">
      <c r="A760" s="92"/>
      <c r="B760" s="5" t="s">
        <v>3073</v>
      </c>
      <c r="C760" s="5" t="s">
        <v>3074</v>
      </c>
      <c r="D760" s="5" t="s">
        <v>1891</v>
      </c>
      <c r="E760" s="16" t="b">
        <v>1</v>
      </c>
      <c r="F760" s="38" t="s">
        <v>12062</v>
      </c>
    </row>
    <row r="761" spans="1:6" x14ac:dyDescent="0.2">
      <c r="A761" s="92"/>
      <c r="B761" s="5" t="s">
        <v>3075</v>
      </c>
      <c r="C761" s="5" t="s">
        <v>3076</v>
      </c>
      <c r="D761" s="5" t="s">
        <v>1891</v>
      </c>
      <c r="E761" s="16" t="b">
        <v>1</v>
      </c>
      <c r="F761" s="38" t="s">
        <v>12063</v>
      </c>
    </row>
    <row r="762" spans="1:6" x14ac:dyDescent="0.2">
      <c r="A762" s="92"/>
      <c r="B762" s="5" t="s">
        <v>3077</v>
      </c>
      <c r="C762" s="5" t="s">
        <v>3078</v>
      </c>
      <c r="D762" s="5" t="s">
        <v>1891</v>
      </c>
      <c r="E762" s="16" t="b">
        <v>1</v>
      </c>
      <c r="F762" s="38" t="s">
        <v>12064</v>
      </c>
    </row>
    <row r="763" spans="1:6" x14ac:dyDescent="0.2">
      <c r="A763" s="92"/>
      <c r="B763" s="5" t="s">
        <v>3079</v>
      </c>
      <c r="C763" s="5" t="s">
        <v>3080</v>
      </c>
      <c r="D763" s="5" t="s">
        <v>1891</v>
      </c>
      <c r="E763" s="16" t="b">
        <v>1</v>
      </c>
      <c r="F763" s="38" t="s">
        <v>12065</v>
      </c>
    </row>
    <row r="764" spans="1:6" x14ac:dyDescent="0.2">
      <c r="A764" s="92"/>
      <c r="B764" s="5" t="s">
        <v>3081</v>
      </c>
      <c r="C764" s="5" t="s">
        <v>3082</v>
      </c>
      <c r="D764" s="5" t="s">
        <v>1891</v>
      </c>
      <c r="E764" s="16" t="b">
        <v>1</v>
      </c>
      <c r="F764" s="38" t="s">
        <v>12066</v>
      </c>
    </row>
    <row r="765" spans="1:6" x14ac:dyDescent="0.2">
      <c r="A765" s="92"/>
      <c r="B765" s="5" t="s">
        <v>3083</v>
      </c>
      <c r="C765" s="5" t="s">
        <v>3084</v>
      </c>
      <c r="D765" s="5" t="s">
        <v>1891</v>
      </c>
      <c r="E765" s="16" t="b">
        <v>1</v>
      </c>
      <c r="F765" s="38" t="s">
        <v>12067</v>
      </c>
    </row>
    <row r="766" spans="1:6" x14ac:dyDescent="0.2">
      <c r="A766" s="92"/>
      <c r="B766" s="5" t="s">
        <v>3085</v>
      </c>
      <c r="C766" s="5" t="s">
        <v>3086</v>
      </c>
      <c r="D766" s="5" t="s">
        <v>1891</v>
      </c>
      <c r="E766" s="16" t="b">
        <v>1</v>
      </c>
      <c r="F766" s="38" t="s">
        <v>12068</v>
      </c>
    </row>
    <row r="767" spans="1:6" x14ac:dyDescent="0.2">
      <c r="A767" s="93"/>
      <c r="B767" s="14" t="s">
        <v>3087</v>
      </c>
      <c r="C767" s="14" t="s">
        <v>3088</v>
      </c>
      <c r="D767" s="14" t="s">
        <v>1891</v>
      </c>
      <c r="E767" s="17" t="b">
        <v>1</v>
      </c>
      <c r="F767" s="39" t="s">
        <v>12069</v>
      </c>
    </row>
    <row r="768" spans="1:6" x14ac:dyDescent="0.2">
      <c r="A768" s="91" t="str">
        <f>HYPERLINK("[#]Codes_for_GE_Names!A57:H57","CHINA")</f>
        <v>CHINA</v>
      </c>
      <c r="B768" s="11" t="s">
        <v>3089</v>
      </c>
      <c r="C768" s="11" t="s">
        <v>3090</v>
      </c>
      <c r="D768" s="11" t="s">
        <v>1589</v>
      </c>
      <c r="E768" s="15" t="b">
        <v>1</v>
      </c>
      <c r="F768" s="43" t="s">
        <v>12070</v>
      </c>
    </row>
    <row r="769" spans="1:6" x14ac:dyDescent="0.2">
      <c r="A769" s="92"/>
      <c r="B769" s="5" t="s">
        <v>3091</v>
      </c>
      <c r="C769" s="5" t="s">
        <v>3092</v>
      </c>
      <c r="D769" s="5" t="s">
        <v>2414</v>
      </c>
      <c r="E769" s="16" t="b">
        <v>1</v>
      </c>
      <c r="F769" s="38" t="s">
        <v>12071</v>
      </c>
    </row>
    <row r="770" spans="1:6" x14ac:dyDescent="0.2">
      <c r="A770" s="92"/>
      <c r="B770" s="5" t="s">
        <v>3093</v>
      </c>
      <c r="C770" s="5" t="s">
        <v>3094</v>
      </c>
      <c r="D770" s="5" t="s">
        <v>2414</v>
      </c>
      <c r="E770" s="16" t="b">
        <v>1</v>
      </c>
      <c r="F770" s="38" t="s">
        <v>12072</v>
      </c>
    </row>
    <row r="771" spans="1:6" x14ac:dyDescent="0.2">
      <c r="A771" s="92"/>
      <c r="B771" s="5" t="s">
        <v>3095</v>
      </c>
      <c r="C771" s="5" t="s">
        <v>3096</v>
      </c>
      <c r="D771" s="5" t="s">
        <v>1589</v>
      </c>
      <c r="E771" s="16" t="b">
        <v>1</v>
      </c>
      <c r="F771" s="38" t="s">
        <v>12073</v>
      </c>
    </row>
    <row r="772" spans="1:6" x14ac:dyDescent="0.2">
      <c r="A772" s="92"/>
      <c r="B772" s="5" t="s">
        <v>3097</v>
      </c>
      <c r="C772" s="5" t="s">
        <v>3098</v>
      </c>
      <c r="D772" s="5" t="s">
        <v>1589</v>
      </c>
      <c r="E772" s="16" t="b">
        <v>1</v>
      </c>
      <c r="F772" s="38" t="s">
        <v>12074</v>
      </c>
    </row>
    <row r="773" spans="1:6" x14ac:dyDescent="0.2">
      <c r="A773" s="92"/>
      <c r="B773" s="5" t="s">
        <v>3099</v>
      </c>
      <c r="C773" s="5" t="s">
        <v>3100</v>
      </c>
      <c r="D773" s="5" t="s">
        <v>1589</v>
      </c>
      <c r="E773" s="16" t="b">
        <v>1</v>
      </c>
      <c r="F773" s="38" t="s">
        <v>12075</v>
      </c>
    </row>
    <row r="774" spans="1:6" x14ac:dyDescent="0.2">
      <c r="A774" s="92"/>
      <c r="B774" s="5" t="s">
        <v>3101</v>
      </c>
      <c r="C774" s="5" t="s">
        <v>3102</v>
      </c>
      <c r="D774" s="5" t="s">
        <v>3103</v>
      </c>
      <c r="E774" s="16" t="b">
        <v>1</v>
      </c>
      <c r="F774" s="38" t="s">
        <v>12076</v>
      </c>
    </row>
    <row r="775" spans="1:6" x14ac:dyDescent="0.2">
      <c r="A775" s="92"/>
      <c r="B775" s="5" t="s">
        <v>3104</v>
      </c>
      <c r="C775" s="5" t="s">
        <v>3105</v>
      </c>
      <c r="D775" s="5" t="s">
        <v>1589</v>
      </c>
      <c r="E775" s="16" t="b">
        <v>1</v>
      </c>
      <c r="F775" s="38" t="s">
        <v>12077</v>
      </c>
    </row>
    <row r="776" spans="1:6" x14ac:dyDescent="0.2">
      <c r="A776" s="92"/>
      <c r="B776" s="5" t="s">
        <v>3106</v>
      </c>
      <c r="C776" s="5" t="s">
        <v>3107</v>
      </c>
      <c r="D776" s="5" t="s">
        <v>1589</v>
      </c>
      <c r="E776" s="16" t="b">
        <v>1</v>
      </c>
      <c r="F776" s="38" t="s">
        <v>12078</v>
      </c>
    </row>
    <row r="777" spans="1:6" x14ac:dyDescent="0.2">
      <c r="A777" s="92"/>
      <c r="B777" s="5" t="s">
        <v>3108</v>
      </c>
      <c r="C777" s="5" t="s">
        <v>3109</v>
      </c>
      <c r="D777" s="5" t="s">
        <v>1589</v>
      </c>
      <c r="E777" s="16" t="b">
        <v>1</v>
      </c>
      <c r="F777" s="38" t="s">
        <v>12079</v>
      </c>
    </row>
    <row r="778" spans="1:6" x14ac:dyDescent="0.2">
      <c r="A778" s="92"/>
      <c r="B778" s="5" t="s">
        <v>3110</v>
      </c>
      <c r="C778" s="5" t="s">
        <v>3111</v>
      </c>
      <c r="D778" s="5" t="s">
        <v>1589</v>
      </c>
      <c r="E778" s="16" t="b">
        <v>1</v>
      </c>
      <c r="F778" s="38" t="s">
        <v>12080</v>
      </c>
    </row>
    <row r="779" spans="1:6" x14ac:dyDescent="0.2">
      <c r="A779" s="92"/>
      <c r="B779" s="5" t="s">
        <v>3112</v>
      </c>
      <c r="C779" s="5" t="s">
        <v>3113</v>
      </c>
      <c r="D779" s="5" t="s">
        <v>1589</v>
      </c>
      <c r="E779" s="16" t="b">
        <v>1</v>
      </c>
      <c r="F779" s="38" t="s">
        <v>12081</v>
      </c>
    </row>
    <row r="780" spans="1:6" x14ac:dyDescent="0.2">
      <c r="A780" s="92"/>
      <c r="B780" s="5" t="s">
        <v>3114</v>
      </c>
      <c r="C780" s="5" t="s">
        <v>3115</v>
      </c>
      <c r="D780" s="5" t="s">
        <v>1589</v>
      </c>
      <c r="E780" s="16" t="b">
        <v>1</v>
      </c>
      <c r="F780" s="38" t="s">
        <v>12082</v>
      </c>
    </row>
    <row r="781" spans="1:6" x14ac:dyDescent="0.2">
      <c r="A781" s="92"/>
      <c r="B781" s="5" t="s">
        <v>3116</v>
      </c>
      <c r="C781" s="5" t="s">
        <v>3117</v>
      </c>
      <c r="D781" s="5" t="s">
        <v>1589</v>
      </c>
      <c r="E781" s="16" t="b">
        <v>1</v>
      </c>
      <c r="F781" s="38" t="s">
        <v>12083</v>
      </c>
    </row>
    <row r="782" spans="1:6" x14ac:dyDescent="0.2">
      <c r="A782" s="92"/>
      <c r="B782" s="5" t="s">
        <v>3118</v>
      </c>
      <c r="C782" s="5" t="s">
        <v>3119</v>
      </c>
      <c r="D782" s="5" t="s">
        <v>3103</v>
      </c>
      <c r="E782" s="16" t="b">
        <v>1</v>
      </c>
      <c r="F782" s="38" t="s">
        <v>12084</v>
      </c>
    </row>
    <row r="783" spans="1:6" x14ac:dyDescent="0.2">
      <c r="A783" s="92"/>
      <c r="B783" s="5" t="s">
        <v>3120</v>
      </c>
      <c r="C783" s="5" t="s">
        <v>3121</v>
      </c>
      <c r="D783" s="5" t="s">
        <v>1589</v>
      </c>
      <c r="E783" s="16" t="b">
        <v>1</v>
      </c>
      <c r="F783" s="38" t="s">
        <v>12085</v>
      </c>
    </row>
    <row r="784" spans="1:6" x14ac:dyDescent="0.2">
      <c r="A784" s="92"/>
      <c r="B784" s="5" t="s">
        <v>3122</v>
      </c>
      <c r="C784" s="5" t="s">
        <v>3123</v>
      </c>
      <c r="D784" s="5" t="s">
        <v>1589</v>
      </c>
      <c r="E784" s="16" t="b">
        <v>1</v>
      </c>
      <c r="F784" s="38" t="s">
        <v>12086</v>
      </c>
    </row>
    <row r="785" spans="1:6" x14ac:dyDescent="0.2">
      <c r="A785" s="92"/>
      <c r="B785" s="5" t="s">
        <v>3124</v>
      </c>
      <c r="C785" s="5" t="s">
        <v>3125</v>
      </c>
      <c r="D785" s="5" t="s">
        <v>1589</v>
      </c>
      <c r="E785" s="16" t="b">
        <v>1</v>
      </c>
      <c r="F785" s="38" t="s">
        <v>12087</v>
      </c>
    </row>
    <row r="786" spans="1:6" x14ac:dyDescent="0.2">
      <c r="A786" s="92"/>
      <c r="B786" s="5" t="s">
        <v>3126</v>
      </c>
      <c r="C786" s="5" t="s">
        <v>3127</v>
      </c>
      <c r="D786" s="5" t="s">
        <v>1589</v>
      </c>
      <c r="E786" s="16" t="b">
        <v>1</v>
      </c>
      <c r="F786" s="38" t="s">
        <v>12088</v>
      </c>
    </row>
    <row r="787" spans="1:6" x14ac:dyDescent="0.2">
      <c r="A787" s="92"/>
      <c r="B787" s="5" t="s">
        <v>3128</v>
      </c>
      <c r="C787" s="5" t="s">
        <v>3129</v>
      </c>
      <c r="D787" s="5" t="s">
        <v>3103</v>
      </c>
      <c r="E787" s="16" t="b">
        <v>1</v>
      </c>
      <c r="F787" s="38" t="s">
        <v>12089</v>
      </c>
    </row>
    <row r="788" spans="1:6" x14ac:dyDescent="0.2">
      <c r="A788" s="92"/>
      <c r="B788" s="5" t="s">
        <v>3130</v>
      </c>
      <c r="C788" s="5" t="s">
        <v>3131</v>
      </c>
      <c r="D788" s="5" t="s">
        <v>1589</v>
      </c>
      <c r="E788" s="16" t="b">
        <v>1</v>
      </c>
      <c r="F788" s="38" t="s">
        <v>12090</v>
      </c>
    </row>
    <row r="789" spans="1:6" x14ac:dyDescent="0.2">
      <c r="A789" s="92"/>
      <c r="B789" s="5" t="s">
        <v>3132</v>
      </c>
      <c r="C789" s="5" t="s">
        <v>3133</v>
      </c>
      <c r="D789" s="5" t="s">
        <v>1589</v>
      </c>
      <c r="E789" s="16" t="b">
        <v>1</v>
      </c>
      <c r="F789" s="38" t="s">
        <v>12091</v>
      </c>
    </row>
    <row r="790" spans="1:6" x14ac:dyDescent="0.2">
      <c r="A790" s="92"/>
      <c r="B790" s="5" t="s">
        <v>3134</v>
      </c>
      <c r="C790" s="5" t="s">
        <v>3135</v>
      </c>
      <c r="D790" s="5" t="s">
        <v>1589</v>
      </c>
      <c r="E790" s="16" t="b">
        <v>1</v>
      </c>
      <c r="F790" s="38" t="s">
        <v>12092</v>
      </c>
    </row>
    <row r="791" spans="1:6" x14ac:dyDescent="0.2">
      <c r="A791" s="92"/>
      <c r="B791" s="5" t="s">
        <v>3136</v>
      </c>
      <c r="C791" s="5" t="s">
        <v>3137</v>
      </c>
      <c r="D791" s="5" t="s">
        <v>2414</v>
      </c>
      <c r="E791" s="16" t="b">
        <v>1</v>
      </c>
      <c r="F791" s="38" t="s">
        <v>12093</v>
      </c>
    </row>
    <row r="792" spans="1:6" x14ac:dyDescent="0.2">
      <c r="A792" s="92"/>
      <c r="B792" s="5" t="s">
        <v>3138</v>
      </c>
      <c r="C792" s="5" t="s">
        <v>3139</v>
      </c>
      <c r="D792" s="5" t="s">
        <v>1589</v>
      </c>
      <c r="E792" s="16" t="b">
        <v>1</v>
      </c>
      <c r="F792" s="38" t="s">
        <v>12094</v>
      </c>
    </row>
    <row r="793" spans="1:6" x14ac:dyDescent="0.2">
      <c r="A793" s="92"/>
      <c r="B793" s="5" t="s">
        <v>3140</v>
      </c>
      <c r="C793" s="5" t="s">
        <v>3141</v>
      </c>
      <c r="D793" s="5" t="s">
        <v>1589</v>
      </c>
      <c r="E793" s="16" t="b">
        <v>1</v>
      </c>
      <c r="F793" s="38" t="s">
        <v>12095</v>
      </c>
    </row>
    <row r="794" spans="1:6" x14ac:dyDescent="0.2">
      <c r="A794" s="92"/>
      <c r="B794" s="5" t="s">
        <v>3142</v>
      </c>
      <c r="C794" s="5" t="s">
        <v>3143</v>
      </c>
      <c r="D794" s="5" t="s">
        <v>2414</v>
      </c>
      <c r="E794" s="16" t="b">
        <v>1</v>
      </c>
      <c r="F794" s="38" t="s">
        <v>12096</v>
      </c>
    </row>
    <row r="795" spans="1:6" x14ac:dyDescent="0.2">
      <c r="A795" s="92"/>
      <c r="B795" s="5" t="s">
        <v>3144</v>
      </c>
      <c r="C795" s="5" t="s">
        <v>3145</v>
      </c>
      <c r="D795" s="5" t="s">
        <v>3103</v>
      </c>
      <c r="E795" s="16" t="b">
        <v>1</v>
      </c>
      <c r="F795" s="38" t="s">
        <v>12097</v>
      </c>
    </row>
    <row r="796" spans="1:6" x14ac:dyDescent="0.2">
      <c r="A796" s="92"/>
      <c r="B796" s="5" t="s">
        <v>3146</v>
      </c>
      <c r="C796" s="5" t="s">
        <v>3147</v>
      </c>
      <c r="D796" s="5" t="s">
        <v>3103</v>
      </c>
      <c r="E796" s="16" t="b">
        <v>1</v>
      </c>
      <c r="F796" s="38" t="s">
        <v>12098</v>
      </c>
    </row>
    <row r="797" spans="1:6" x14ac:dyDescent="0.2">
      <c r="A797" s="92"/>
      <c r="B797" s="5" t="s">
        <v>3148</v>
      </c>
      <c r="C797" s="5" t="s">
        <v>3149</v>
      </c>
      <c r="D797" s="5" t="s">
        <v>1589</v>
      </c>
      <c r="E797" s="16" t="b">
        <v>1</v>
      </c>
      <c r="F797" s="38" t="s">
        <v>12099</v>
      </c>
    </row>
    <row r="798" spans="1:6" x14ac:dyDescent="0.2">
      <c r="A798" s="93"/>
      <c r="B798" s="14" t="s">
        <v>3150</v>
      </c>
      <c r="C798" s="14" t="s">
        <v>3151</v>
      </c>
      <c r="D798" s="14" t="s">
        <v>1589</v>
      </c>
      <c r="E798" s="17" t="b">
        <v>1</v>
      </c>
      <c r="F798" s="39" t="s">
        <v>12100</v>
      </c>
    </row>
    <row r="799" spans="1:6" x14ac:dyDescent="0.2">
      <c r="A799" s="91" t="str">
        <f>HYPERLINK("[#]Codes_for_GE_Names!A61:H61","COLOMBIA")</f>
        <v>COLOMBIA</v>
      </c>
      <c r="B799" s="11" t="s">
        <v>3152</v>
      </c>
      <c r="C799" s="11" t="s">
        <v>2543</v>
      </c>
      <c r="D799" s="11" t="s">
        <v>2387</v>
      </c>
      <c r="E799" s="15" t="b">
        <v>1</v>
      </c>
      <c r="F799" s="43" t="s">
        <v>12101</v>
      </c>
    </row>
    <row r="800" spans="1:6" x14ac:dyDescent="0.2">
      <c r="A800" s="92"/>
      <c r="B800" s="5" t="s">
        <v>3153</v>
      </c>
      <c r="C800" s="5" t="s">
        <v>3154</v>
      </c>
      <c r="D800" s="5" t="s">
        <v>2387</v>
      </c>
      <c r="E800" s="16" t="b">
        <v>1</v>
      </c>
      <c r="F800" s="38" t="s">
        <v>12102</v>
      </c>
    </row>
    <row r="801" spans="1:6" x14ac:dyDescent="0.2">
      <c r="A801" s="92"/>
      <c r="B801" s="5" t="s">
        <v>3155</v>
      </c>
      <c r="C801" s="5" t="s">
        <v>3156</v>
      </c>
      <c r="D801" s="5" t="s">
        <v>2387</v>
      </c>
      <c r="E801" s="16" t="b">
        <v>1</v>
      </c>
      <c r="F801" s="38" t="s">
        <v>12103</v>
      </c>
    </row>
    <row r="802" spans="1:6" x14ac:dyDescent="0.2">
      <c r="A802" s="92"/>
      <c r="B802" s="5" t="s">
        <v>3157</v>
      </c>
      <c r="C802" s="5" t="s">
        <v>3158</v>
      </c>
      <c r="D802" s="5" t="s">
        <v>2387</v>
      </c>
      <c r="E802" s="16" t="b">
        <v>1</v>
      </c>
      <c r="F802" s="38" t="s">
        <v>12104</v>
      </c>
    </row>
    <row r="803" spans="1:6" x14ac:dyDescent="0.2">
      <c r="A803" s="92"/>
      <c r="B803" s="5" t="s">
        <v>3159</v>
      </c>
      <c r="C803" s="5" t="s">
        <v>3160</v>
      </c>
      <c r="D803" s="5" t="s">
        <v>3161</v>
      </c>
      <c r="E803" s="16" t="b">
        <v>1</v>
      </c>
      <c r="F803" s="38" t="s">
        <v>12105</v>
      </c>
    </row>
    <row r="804" spans="1:6" x14ac:dyDescent="0.2">
      <c r="A804" s="92"/>
      <c r="B804" s="5" t="s">
        <v>3162</v>
      </c>
      <c r="C804" s="5" t="s">
        <v>3163</v>
      </c>
      <c r="D804" s="5" t="s">
        <v>2387</v>
      </c>
      <c r="E804" s="16" t="b">
        <v>1</v>
      </c>
      <c r="F804" s="38" t="s">
        <v>12106</v>
      </c>
    </row>
    <row r="805" spans="1:6" x14ac:dyDescent="0.2">
      <c r="A805" s="92"/>
      <c r="B805" s="5" t="s">
        <v>3164</v>
      </c>
      <c r="C805" s="5" t="s">
        <v>3165</v>
      </c>
      <c r="D805" s="5" t="s">
        <v>2387</v>
      </c>
      <c r="E805" s="16" t="b">
        <v>1</v>
      </c>
      <c r="F805" s="38" t="s">
        <v>12107</v>
      </c>
    </row>
    <row r="806" spans="1:6" x14ac:dyDescent="0.2">
      <c r="A806" s="92"/>
      <c r="B806" s="5" t="s">
        <v>3166</v>
      </c>
      <c r="C806" s="5" t="s">
        <v>3167</v>
      </c>
      <c r="D806" s="5" t="s">
        <v>2387</v>
      </c>
      <c r="E806" s="16" t="b">
        <v>1</v>
      </c>
      <c r="F806" s="38" t="s">
        <v>12108</v>
      </c>
    </row>
    <row r="807" spans="1:6" x14ac:dyDescent="0.2">
      <c r="A807" s="92"/>
      <c r="B807" s="5" t="s">
        <v>3168</v>
      </c>
      <c r="C807" s="5" t="s">
        <v>3169</v>
      </c>
      <c r="D807" s="5" t="s">
        <v>2387</v>
      </c>
      <c r="E807" s="16" t="b">
        <v>1</v>
      </c>
      <c r="F807" s="38" t="s">
        <v>12109</v>
      </c>
    </row>
    <row r="808" spans="1:6" x14ac:dyDescent="0.2">
      <c r="A808" s="92"/>
      <c r="B808" s="5" t="s">
        <v>3170</v>
      </c>
      <c r="C808" s="5" t="s">
        <v>3171</v>
      </c>
      <c r="D808" s="5" t="s">
        <v>2387</v>
      </c>
      <c r="E808" s="16" t="b">
        <v>1</v>
      </c>
      <c r="F808" s="38" t="s">
        <v>12110</v>
      </c>
    </row>
    <row r="809" spans="1:6" x14ac:dyDescent="0.2">
      <c r="A809" s="92"/>
      <c r="B809" s="5" t="s">
        <v>3172</v>
      </c>
      <c r="C809" s="5" t="s">
        <v>3173</v>
      </c>
      <c r="D809" s="5" t="s">
        <v>2387</v>
      </c>
      <c r="E809" s="16" t="b">
        <v>1</v>
      </c>
      <c r="F809" s="38" t="s">
        <v>12111</v>
      </c>
    </row>
    <row r="810" spans="1:6" x14ac:dyDescent="0.2">
      <c r="A810" s="92"/>
      <c r="B810" s="5" t="s">
        <v>3174</v>
      </c>
      <c r="C810" s="5" t="s">
        <v>3175</v>
      </c>
      <c r="D810" s="5" t="s">
        <v>2387</v>
      </c>
      <c r="E810" s="16" t="b">
        <v>1</v>
      </c>
      <c r="F810" s="38" t="s">
        <v>12112</v>
      </c>
    </row>
    <row r="811" spans="1:6" x14ac:dyDescent="0.2">
      <c r="A811" s="92"/>
      <c r="B811" s="5" t="s">
        <v>3176</v>
      </c>
      <c r="C811" s="5" t="s">
        <v>3177</v>
      </c>
      <c r="D811" s="5" t="s">
        <v>2387</v>
      </c>
      <c r="E811" s="16" t="b">
        <v>1</v>
      </c>
      <c r="F811" s="38" t="s">
        <v>12113</v>
      </c>
    </row>
    <row r="812" spans="1:6" x14ac:dyDescent="0.2">
      <c r="A812" s="92"/>
      <c r="B812" s="5" t="s">
        <v>3178</v>
      </c>
      <c r="C812" s="5" t="s">
        <v>1852</v>
      </c>
      <c r="D812" s="5" t="s">
        <v>2387</v>
      </c>
      <c r="E812" s="16" t="b">
        <v>1</v>
      </c>
      <c r="F812" s="38" t="s">
        <v>12114</v>
      </c>
    </row>
    <row r="813" spans="1:6" x14ac:dyDescent="0.2">
      <c r="A813" s="92"/>
      <c r="B813" s="5" t="s">
        <v>3179</v>
      </c>
      <c r="C813" s="5" t="s">
        <v>3180</v>
      </c>
      <c r="D813" s="5" t="s">
        <v>2387</v>
      </c>
      <c r="E813" s="16" t="b">
        <v>1</v>
      </c>
      <c r="F813" s="38" t="s">
        <v>12115</v>
      </c>
    </row>
    <row r="814" spans="1:6" x14ac:dyDescent="0.2">
      <c r="A814" s="92"/>
      <c r="B814" s="5" t="s">
        <v>3181</v>
      </c>
      <c r="C814" s="5" t="s">
        <v>3182</v>
      </c>
      <c r="D814" s="5" t="s">
        <v>2387</v>
      </c>
      <c r="E814" s="16" t="b">
        <v>1</v>
      </c>
      <c r="F814" s="38" t="s">
        <v>12116</v>
      </c>
    </row>
    <row r="815" spans="1:6" x14ac:dyDescent="0.2">
      <c r="A815" s="92"/>
      <c r="B815" s="5" t="s">
        <v>3183</v>
      </c>
      <c r="C815" s="5" t="s">
        <v>3184</v>
      </c>
      <c r="D815" s="5" t="s">
        <v>2387</v>
      </c>
      <c r="E815" s="16" t="b">
        <v>1</v>
      </c>
      <c r="F815" s="38" t="s">
        <v>12117</v>
      </c>
    </row>
    <row r="816" spans="1:6" x14ac:dyDescent="0.2">
      <c r="A816" s="92"/>
      <c r="B816" s="5" t="s">
        <v>3185</v>
      </c>
      <c r="C816" s="5" t="s">
        <v>3186</v>
      </c>
      <c r="D816" s="5" t="s">
        <v>2387</v>
      </c>
      <c r="E816" s="16" t="b">
        <v>1</v>
      </c>
      <c r="F816" s="38" t="s">
        <v>12118</v>
      </c>
    </row>
    <row r="817" spans="1:6" x14ac:dyDescent="0.2">
      <c r="A817" s="92"/>
      <c r="B817" s="5" t="s">
        <v>3187</v>
      </c>
      <c r="C817" s="5" t="s">
        <v>3188</v>
      </c>
      <c r="D817" s="5" t="s">
        <v>2387</v>
      </c>
      <c r="E817" s="16" t="b">
        <v>1</v>
      </c>
      <c r="F817" s="38" t="s">
        <v>12119</v>
      </c>
    </row>
    <row r="818" spans="1:6" x14ac:dyDescent="0.2">
      <c r="A818" s="92"/>
      <c r="B818" s="5" t="s">
        <v>3189</v>
      </c>
      <c r="C818" s="5" t="s">
        <v>3190</v>
      </c>
      <c r="D818" s="5" t="s">
        <v>2387</v>
      </c>
      <c r="E818" s="16" t="b">
        <v>1</v>
      </c>
      <c r="F818" s="38" t="s">
        <v>12120</v>
      </c>
    </row>
    <row r="819" spans="1:6" x14ac:dyDescent="0.2">
      <c r="A819" s="92"/>
      <c r="B819" s="5" t="s">
        <v>3191</v>
      </c>
      <c r="C819" s="5" t="s">
        <v>3192</v>
      </c>
      <c r="D819" s="5" t="s">
        <v>2387</v>
      </c>
      <c r="E819" s="16" t="b">
        <v>1</v>
      </c>
      <c r="F819" s="38" t="s">
        <v>12121</v>
      </c>
    </row>
    <row r="820" spans="1:6" x14ac:dyDescent="0.2">
      <c r="A820" s="92"/>
      <c r="B820" s="5" t="s">
        <v>3193</v>
      </c>
      <c r="C820" s="5" t="s">
        <v>3194</v>
      </c>
      <c r="D820" s="5" t="s">
        <v>2387</v>
      </c>
      <c r="E820" s="16" t="b">
        <v>1</v>
      </c>
      <c r="F820" s="38" t="s">
        <v>12122</v>
      </c>
    </row>
    <row r="821" spans="1:6" x14ac:dyDescent="0.2">
      <c r="A821" s="92"/>
      <c r="B821" s="5" t="s">
        <v>3195</v>
      </c>
      <c r="C821" s="5" t="s">
        <v>3196</v>
      </c>
      <c r="D821" s="5" t="s">
        <v>2387</v>
      </c>
      <c r="E821" s="16" t="b">
        <v>1</v>
      </c>
      <c r="F821" s="38" t="s">
        <v>12123</v>
      </c>
    </row>
    <row r="822" spans="1:6" x14ac:dyDescent="0.2">
      <c r="A822" s="92"/>
      <c r="B822" s="5" t="s">
        <v>3197</v>
      </c>
      <c r="C822" s="5" t="s">
        <v>3198</v>
      </c>
      <c r="D822" s="5" t="s">
        <v>2387</v>
      </c>
      <c r="E822" s="16" t="b">
        <v>1</v>
      </c>
      <c r="F822" s="38" t="s">
        <v>12124</v>
      </c>
    </row>
    <row r="823" spans="1:6" x14ac:dyDescent="0.2">
      <c r="A823" s="92"/>
      <c r="B823" s="5" t="s">
        <v>3199</v>
      </c>
      <c r="C823" s="5" t="s">
        <v>3200</v>
      </c>
      <c r="D823" s="5" t="s">
        <v>2387</v>
      </c>
      <c r="E823" s="16" t="b">
        <v>1</v>
      </c>
      <c r="F823" s="38" t="s">
        <v>12125</v>
      </c>
    </row>
    <row r="824" spans="1:6" x14ac:dyDescent="0.2">
      <c r="A824" s="92"/>
      <c r="B824" s="5" t="s">
        <v>3201</v>
      </c>
      <c r="C824" s="5" t="s">
        <v>3202</v>
      </c>
      <c r="D824" s="5" t="s">
        <v>2387</v>
      </c>
      <c r="E824" s="16" t="b">
        <v>1</v>
      </c>
      <c r="F824" s="38" t="s">
        <v>12126</v>
      </c>
    </row>
    <row r="825" spans="1:6" x14ac:dyDescent="0.2">
      <c r="A825" s="92"/>
      <c r="B825" s="5" t="s">
        <v>3203</v>
      </c>
      <c r="C825" s="5" t="s">
        <v>3204</v>
      </c>
      <c r="D825" s="5" t="s">
        <v>2387</v>
      </c>
      <c r="E825" s="16" t="b">
        <v>1</v>
      </c>
      <c r="F825" s="38" t="s">
        <v>12127</v>
      </c>
    </row>
    <row r="826" spans="1:6" x14ac:dyDescent="0.2">
      <c r="A826" s="92"/>
      <c r="B826" s="5" t="s">
        <v>3205</v>
      </c>
      <c r="C826" s="5" t="s">
        <v>3206</v>
      </c>
      <c r="D826" s="5" t="s">
        <v>2387</v>
      </c>
      <c r="E826" s="16" t="b">
        <v>1</v>
      </c>
      <c r="F826" s="38" t="s">
        <v>12128</v>
      </c>
    </row>
    <row r="827" spans="1:6" x14ac:dyDescent="0.2">
      <c r="A827" s="92"/>
      <c r="B827" s="5" t="s">
        <v>3207</v>
      </c>
      <c r="C827" s="5" t="s">
        <v>3208</v>
      </c>
      <c r="D827" s="5" t="s">
        <v>2387</v>
      </c>
      <c r="E827" s="16" t="b">
        <v>1</v>
      </c>
      <c r="F827" s="38" t="s">
        <v>12129</v>
      </c>
    </row>
    <row r="828" spans="1:6" x14ac:dyDescent="0.2">
      <c r="A828" s="92"/>
      <c r="B828" s="5" t="s">
        <v>3209</v>
      </c>
      <c r="C828" s="5" t="s">
        <v>3210</v>
      </c>
      <c r="D828" s="5" t="s">
        <v>2387</v>
      </c>
      <c r="E828" s="16" t="b">
        <v>1</v>
      </c>
      <c r="F828" s="38" t="s">
        <v>12130</v>
      </c>
    </row>
    <row r="829" spans="1:6" x14ac:dyDescent="0.2">
      <c r="A829" s="92"/>
      <c r="B829" s="5" t="s">
        <v>3211</v>
      </c>
      <c r="C829" s="5" t="s">
        <v>3212</v>
      </c>
      <c r="D829" s="5" t="s">
        <v>2387</v>
      </c>
      <c r="E829" s="16" t="b">
        <v>1</v>
      </c>
      <c r="F829" s="38" t="s">
        <v>12131</v>
      </c>
    </row>
    <row r="830" spans="1:6" x14ac:dyDescent="0.2">
      <c r="A830" s="92"/>
      <c r="B830" s="5" t="s">
        <v>3213</v>
      </c>
      <c r="C830" s="5" t="s">
        <v>3214</v>
      </c>
      <c r="D830" s="5" t="s">
        <v>2387</v>
      </c>
      <c r="E830" s="16" t="b">
        <v>1</v>
      </c>
      <c r="F830" s="38" t="s">
        <v>12132</v>
      </c>
    </row>
    <row r="831" spans="1:6" x14ac:dyDescent="0.2">
      <c r="A831" s="93"/>
      <c r="B831" s="14" t="s">
        <v>3215</v>
      </c>
      <c r="C831" s="14" t="s">
        <v>3216</v>
      </c>
      <c r="D831" s="14" t="s">
        <v>2387</v>
      </c>
      <c r="E831" s="17" t="b">
        <v>1</v>
      </c>
      <c r="F831" s="39" t="s">
        <v>12133</v>
      </c>
    </row>
    <row r="832" spans="1:6" x14ac:dyDescent="0.2">
      <c r="A832" s="91" t="str">
        <f>HYPERLINK("[#]Codes_for_GE_Names!A62:H62","COMOROS")</f>
        <v>COMOROS</v>
      </c>
      <c r="B832" s="11" t="s">
        <v>3217</v>
      </c>
      <c r="C832" s="11" t="s">
        <v>3218</v>
      </c>
      <c r="D832" s="11" t="s">
        <v>3219</v>
      </c>
      <c r="E832" s="15" t="b">
        <v>1</v>
      </c>
      <c r="F832" s="43" t="s">
        <v>12134</v>
      </c>
    </row>
    <row r="833" spans="1:6" x14ac:dyDescent="0.2">
      <c r="A833" s="92"/>
      <c r="B833" s="5" t="s">
        <v>3220</v>
      </c>
      <c r="C833" s="5" t="s">
        <v>3221</v>
      </c>
      <c r="D833" s="5" t="s">
        <v>3219</v>
      </c>
      <c r="E833" s="16" t="b">
        <v>1</v>
      </c>
      <c r="F833" s="38" t="s">
        <v>12135</v>
      </c>
    </row>
    <row r="834" spans="1:6" x14ac:dyDescent="0.2">
      <c r="A834" s="93"/>
      <c r="B834" s="14" t="s">
        <v>3222</v>
      </c>
      <c r="C834" s="14" t="s">
        <v>3223</v>
      </c>
      <c r="D834" s="14" t="s">
        <v>3219</v>
      </c>
      <c r="E834" s="17" t="b">
        <v>1</v>
      </c>
      <c r="F834" s="39" t="s">
        <v>12136</v>
      </c>
    </row>
    <row r="835" spans="1:6" x14ac:dyDescent="0.2">
      <c r="A835" s="91" t="str">
        <f>HYPERLINK("[#]Codes_for_GE_Names!A64:H64","CONGO (BRAZZAVILLE)")</f>
        <v>CONGO (BRAZZAVILLE)</v>
      </c>
      <c r="B835" s="11" t="s">
        <v>3224</v>
      </c>
      <c r="C835" s="11" t="s">
        <v>3225</v>
      </c>
      <c r="D835" s="11" t="s">
        <v>2387</v>
      </c>
      <c r="E835" s="15" t="b">
        <v>1</v>
      </c>
      <c r="F835" s="43" t="s">
        <v>12137</v>
      </c>
    </row>
    <row r="836" spans="1:6" x14ac:dyDescent="0.2">
      <c r="A836" s="92"/>
      <c r="B836" s="5" t="s">
        <v>3226</v>
      </c>
      <c r="C836" s="5" t="s">
        <v>3227</v>
      </c>
      <c r="D836" s="5" t="s">
        <v>2387</v>
      </c>
      <c r="E836" s="16" t="b">
        <v>1</v>
      </c>
      <c r="F836" s="38" t="s">
        <v>12138</v>
      </c>
    </row>
    <row r="837" spans="1:6" x14ac:dyDescent="0.2">
      <c r="A837" s="92"/>
      <c r="B837" s="5" t="s">
        <v>3228</v>
      </c>
      <c r="C837" s="5" t="s">
        <v>3229</v>
      </c>
      <c r="D837" s="5" t="s">
        <v>2387</v>
      </c>
      <c r="E837" s="16" t="b">
        <v>1</v>
      </c>
      <c r="F837" s="38" t="s">
        <v>12139</v>
      </c>
    </row>
    <row r="838" spans="1:6" x14ac:dyDescent="0.2">
      <c r="A838" s="92"/>
      <c r="B838" s="5" t="s">
        <v>3230</v>
      </c>
      <c r="C838" s="5" t="s">
        <v>3231</v>
      </c>
      <c r="D838" s="5" t="s">
        <v>2387</v>
      </c>
      <c r="E838" s="16" t="b">
        <v>1</v>
      </c>
      <c r="F838" s="38" t="s">
        <v>12140</v>
      </c>
    </row>
    <row r="839" spans="1:6" x14ac:dyDescent="0.2">
      <c r="A839" s="92"/>
      <c r="B839" s="5" t="s">
        <v>3232</v>
      </c>
      <c r="C839" s="5" t="s">
        <v>3233</v>
      </c>
      <c r="D839" s="5" t="s">
        <v>2387</v>
      </c>
      <c r="E839" s="16" t="b">
        <v>1</v>
      </c>
      <c r="F839" s="38" t="s">
        <v>12141</v>
      </c>
    </row>
    <row r="840" spans="1:6" x14ac:dyDescent="0.2">
      <c r="A840" s="92"/>
      <c r="B840" s="5" t="s">
        <v>3234</v>
      </c>
      <c r="C840" s="5" t="s">
        <v>3235</v>
      </c>
      <c r="D840" s="5" t="s">
        <v>2387</v>
      </c>
      <c r="E840" s="16" t="b">
        <v>1</v>
      </c>
      <c r="F840" s="38" t="s">
        <v>12142</v>
      </c>
    </row>
    <row r="841" spans="1:6" x14ac:dyDescent="0.2">
      <c r="A841" s="92"/>
      <c r="B841" s="5" t="s">
        <v>3236</v>
      </c>
      <c r="C841" s="5" t="s">
        <v>3237</v>
      </c>
      <c r="D841" s="5" t="s">
        <v>2387</v>
      </c>
      <c r="E841" s="16" t="b">
        <v>1</v>
      </c>
      <c r="F841" s="38" t="s">
        <v>12143</v>
      </c>
    </row>
    <row r="842" spans="1:6" x14ac:dyDescent="0.2">
      <c r="A842" s="92"/>
      <c r="B842" s="5" t="s">
        <v>3238</v>
      </c>
      <c r="C842" s="5" t="s">
        <v>3239</v>
      </c>
      <c r="D842" s="5" t="s">
        <v>2387</v>
      </c>
      <c r="E842" s="16" t="b">
        <v>1</v>
      </c>
      <c r="F842" s="38" t="s">
        <v>12144</v>
      </c>
    </row>
    <row r="843" spans="1:6" x14ac:dyDescent="0.2">
      <c r="A843" s="92"/>
      <c r="B843" s="5" t="s">
        <v>3240</v>
      </c>
      <c r="C843" s="5" t="s">
        <v>3241</v>
      </c>
      <c r="D843" s="5" t="s">
        <v>2387</v>
      </c>
      <c r="E843" s="16" t="b">
        <v>1</v>
      </c>
      <c r="F843" s="38" t="s">
        <v>12145</v>
      </c>
    </row>
    <row r="844" spans="1:6" x14ac:dyDescent="0.2">
      <c r="A844" s="92"/>
      <c r="B844" s="5" t="s">
        <v>3242</v>
      </c>
      <c r="C844" s="5" t="s">
        <v>3243</v>
      </c>
      <c r="D844" s="5" t="s">
        <v>2387</v>
      </c>
      <c r="E844" s="16" t="b">
        <v>1</v>
      </c>
      <c r="F844" s="38" t="s">
        <v>12146</v>
      </c>
    </row>
    <row r="845" spans="1:6" x14ac:dyDescent="0.2">
      <c r="A845" s="92"/>
      <c r="B845" s="5" t="s">
        <v>3244</v>
      </c>
      <c r="C845" s="5" t="s">
        <v>3245</v>
      </c>
      <c r="D845" s="5" t="s">
        <v>2387</v>
      </c>
      <c r="E845" s="16" t="b">
        <v>1</v>
      </c>
      <c r="F845" s="38" t="s">
        <v>12147</v>
      </c>
    </row>
    <row r="846" spans="1:6" x14ac:dyDescent="0.2">
      <c r="A846" s="93"/>
      <c r="B846" s="14" t="s">
        <v>3246</v>
      </c>
      <c r="C846" s="14" t="s">
        <v>3247</v>
      </c>
      <c r="D846" s="14" t="s">
        <v>2387</v>
      </c>
      <c r="E846" s="17" t="b">
        <v>1</v>
      </c>
      <c r="F846" s="39" t="s">
        <v>12148</v>
      </c>
    </row>
    <row r="847" spans="1:6" x14ac:dyDescent="0.2">
      <c r="A847" s="91" t="str">
        <f>HYPERLINK("[#]Codes_for_GE_Names!A65:H65","CONGO (KINSHASA)")</f>
        <v>CONGO (KINSHASA)</v>
      </c>
      <c r="B847" s="11" t="s">
        <v>3248</v>
      </c>
      <c r="C847" s="11" t="s">
        <v>3249</v>
      </c>
      <c r="D847" s="11" t="s">
        <v>1589</v>
      </c>
      <c r="E847" s="15" t="b">
        <v>1</v>
      </c>
      <c r="F847" s="43" t="s">
        <v>12149</v>
      </c>
    </row>
    <row r="848" spans="1:6" x14ac:dyDescent="0.2">
      <c r="A848" s="92"/>
      <c r="B848" s="5" t="s">
        <v>3250</v>
      </c>
      <c r="C848" s="5" t="s">
        <v>3251</v>
      </c>
      <c r="D848" s="5" t="s">
        <v>1589</v>
      </c>
      <c r="E848" s="16" t="b">
        <v>1</v>
      </c>
      <c r="F848" s="38" t="s">
        <v>12150</v>
      </c>
    </row>
    <row r="849" spans="1:6" x14ac:dyDescent="0.2">
      <c r="A849" s="92"/>
      <c r="B849" s="5" t="s">
        <v>3252</v>
      </c>
      <c r="C849" s="5" t="s">
        <v>3253</v>
      </c>
      <c r="D849" s="5" t="s">
        <v>1589</v>
      </c>
      <c r="E849" s="16" t="b">
        <v>1</v>
      </c>
      <c r="F849" s="38" t="s">
        <v>12151</v>
      </c>
    </row>
    <row r="850" spans="1:6" x14ac:dyDescent="0.2">
      <c r="A850" s="92"/>
      <c r="B850" s="5" t="s">
        <v>3254</v>
      </c>
      <c r="C850" s="5" t="s">
        <v>3255</v>
      </c>
      <c r="D850" s="5" t="s">
        <v>1589</v>
      </c>
      <c r="E850" s="16" t="b">
        <v>1</v>
      </c>
      <c r="F850" s="38" t="s">
        <v>12152</v>
      </c>
    </row>
    <row r="851" spans="1:6" x14ac:dyDescent="0.2">
      <c r="A851" s="92"/>
      <c r="B851" s="5" t="s">
        <v>3256</v>
      </c>
      <c r="C851" s="5" t="s">
        <v>3257</v>
      </c>
      <c r="D851" s="5" t="s">
        <v>1589</v>
      </c>
      <c r="E851" s="16" t="b">
        <v>1</v>
      </c>
      <c r="F851" s="38" t="s">
        <v>12153</v>
      </c>
    </row>
    <row r="852" spans="1:6" x14ac:dyDescent="0.2">
      <c r="A852" s="92"/>
      <c r="B852" s="5" t="s">
        <v>3258</v>
      </c>
      <c r="C852" s="5" t="s">
        <v>3259</v>
      </c>
      <c r="D852" s="5" t="s">
        <v>1589</v>
      </c>
      <c r="E852" s="16" t="b">
        <v>1</v>
      </c>
      <c r="F852" s="38" t="s">
        <v>12154</v>
      </c>
    </row>
    <row r="853" spans="1:6" x14ac:dyDescent="0.2">
      <c r="A853" s="92"/>
      <c r="B853" s="5" t="s">
        <v>3260</v>
      </c>
      <c r="C853" s="5" t="s">
        <v>3261</v>
      </c>
      <c r="D853" s="5" t="s">
        <v>1589</v>
      </c>
      <c r="E853" s="16" t="b">
        <v>1</v>
      </c>
      <c r="F853" s="38" t="s">
        <v>12155</v>
      </c>
    </row>
    <row r="854" spans="1:6" x14ac:dyDescent="0.2">
      <c r="A854" s="92"/>
      <c r="B854" s="5" t="s">
        <v>3262</v>
      </c>
      <c r="C854" s="5" t="s">
        <v>3263</v>
      </c>
      <c r="D854" s="5" t="s">
        <v>1589</v>
      </c>
      <c r="E854" s="16" t="b">
        <v>1</v>
      </c>
      <c r="F854" s="38" t="s">
        <v>12156</v>
      </c>
    </row>
    <row r="855" spans="1:6" x14ac:dyDescent="0.2">
      <c r="A855" s="92"/>
      <c r="B855" s="5" t="s">
        <v>3264</v>
      </c>
      <c r="C855" s="5" t="s">
        <v>3265</v>
      </c>
      <c r="D855" s="5" t="s">
        <v>1589</v>
      </c>
      <c r="E855" s="16" t="b">
        <v>1</v>
      </c>
      <c r="F855" s="38" t="s">
        <v>12157</v>
      </c>
    </row>
    <row r="856" spans="1:6" x14ac:dyDescent="0.2">
      <c r="A856" s="92"/>
      <c r="B856" s="5" t="s">
        <v>3266</v>
      </c>
      <c r="C856" s="5" t="s">
        <v>3267</v>
      </c>
      <c r="D856" s="5" t="s">
        <v>1912</v>
      </c>
      <c r="E856" s="16" t="b">
        <v>1</v>
      </c>
      <c r="F856" s="38" t="s">
        <v>12158</v>
      </c>
    </row>
    <row r="857" spans="1:6" x14ac:dyDescent="0.2">
      <c r="A857" s="92"/>
      <c r="B857" s="5" t="s">
        <v>3268</v>
      </c>
      <c r="C857" s="5" t="s">
        <v>3269</v>
      </c>
      <c r="D857" s="5" t="s">
        <v>1589</v>
      </c>
      <c r="E857" s="16" t="b">
        <v>1</v>
      </c>
      <c r="F857" s="38" t="s">
        <v>12159</v>
      </c>
    </row>
    <row r="858" spans="1:6" x14ac:dyDescent="0.2">
      <c r="A858" s="92"/>
      <c r="B858" s="5" t="s">
        <v>3270</v>
      </c>
      <c r="C858" s="5" t="s">
        <v>3271</v>
      </c>
      <c r="D858" s="5" t="s">
        <v>1589</v>
      </c>
      <c r="E858" s="16" t="b">
        <v>1</v>
      </c>
      <c r="F858" s="38" t="s">
        <v>12160</v>
      </c>
    </row>
    <row r="859" spans="1:6" x14ac:dyDescent="0.2">
      <c r="A859" s="92"/>
      <c r="B859" s="5" t="s">
        <v>3272</v>
      </c>
      <c r="C859" s="5" t="s">
        <v>3273</v>
      </c>
      <c r="D859" s="5" t="s">
        <v>1589</v>
      </c>
      <c r="E859" s="16" t="b">
        <v>1</v>
      </c>
      <c r="F859" s="38" t="s">
        <v>12161</v>
      </c>
    </row>
    <row r="860" spans="1:6" x14ac:dyDescent="0.2">
      <c r="A860" s="92"/>
      <c r="B860" s="5" t="s">
        <v>3274</v>
      </c>
      <c r="C860" s="5" t="s">
        <v>3275</v>
      </c>
      <c r="D860" s="5" t="s">
        <v>1589</v>
      </c>
      <c r="E860" s="16" t="b">
        <v>1</v>
      </c>
      <c r="F860" s="38" t="s">
        <v>12162</v>
      </c>
    </row>
    <row r="861" spans="1:6" x14ac:dyDescent="0.2">
      <c r="A861" s="92"/>
      <c r="B861" s="5" t="s">
        <v>3276</v>
      </c>
      <c r="C861" s="5" t="s">
        <v>3277</v>
      </c>
      <c r="D861" s="5" t="s">
        <v>1589</v>
      </c>
      <c r="E861" s="16" t="b">
        <v>1</v>
      </c>
      <c r="F861" s="38" t="s">
        <v>12163</v>
      </c>
    </row>
    <row r="862" spans="1:6" x14ac:dyDescent="0.2">
      <c r="A862" s="92"/>
      <c r="B862" s="5" t="s">
        <v>3278</v>
      </c>
      <c r="C862" s="5" t="s">
        <v>3279</v>
      </c>
      <c r="D862" s="5" t="s">
        <v>1589</v>
      </c>
      <c r="E862" s="16" t="b">
        <v>1</v>
      </c>
      <c r="F862" s="38" t="s">
        <v>12164</v>
      </c>
    </row>
    <row r="863" spans="1:6" x14ac:dyDescent="0.2">
      <c r="A863" s="92"/>
      <c r="B863" s="5" t="s">
        <v>3280</v>
      </c>
      <c r="C863" s="5" t="s">
        <v>3281</v>
      </c>
      <c r="D863" s="5" t="s">
        <v>1589</v>
      </c>
      <c r="E863" s="16" t="b">
        <v>1</v>
      </c>
      <c r="F863" s="38" t="s">
        <v>12165</v>
      </c>
    </row>
    <row r="864" spans="1:6" x14ac:dyDescent="0.2">
      <c r="A864" s="92"/>
      <c r="B864" s="5" t="s">
        <v>3282</v>
      </c>
      <c r="C864" s="5" t="s">
        <v>3283</v>
      </c>
      <c r="D864" s="5" t="s">
        <v>1589</v>
      </c>
      <c r="E864" s="16" t="b">
        <v>1</v>
      </c>
      <c r="F864" s="38" t="s">
        <v>12166</v>
      </c>
    </row>
    <row r="865" spans="1:6" x14ac:dyDescent="0.2">
      <c r="A865" s="92"/>
      <c r="B865" s="5" t="s">
        <v>3284</v>
      </c>
      <c r="C865" s="5" t="s">
        <v>3285</v>
      </c>
      <c r="D865" s="5" t="s">
        <v>1589</v>
      </c>
      <c r="E865" s="16" t="b">
        <v>1</v>
      </c>
      <c r="F865" s="38" t="s">
        <v>12167</v>
      </c>
    </row>
    <row r="866" spans="1:6" x14ac:dyDescent="0.2">
      <c r="A866" s="92"/>
      <c r="B866" s="5" t="s">
        <v>3286</v>
      </c>
      <c r="C866" s="5" t="s">
        <v>3287</v>
      </c>
      <c r="D866" s="5" t="s">
        <v>1589</v>
      </c>
      <c r="E866" s="16" t="b">
        <v>1</v>
      </c>
      <c r="F866" s="38" t="s">
        <v>12168</v>
      </c>
    </row>
    <row r="867" spans="1:6" x14ac:dyDescent="0.2">
      <c r="A867" s="92"/>
      <c r="B867" s="5" t="s">
        <v>3288</v>
      </c>
      <c r="C867" s="5" t="s">
        <v>3289</v>
      </c>
      <c r="D867" s="5" t="s">
        <v>1589</v>
      </c>
      <c r="E867" s="16" t="b">
        <v>1</v>
      </c>
      <c r="F867" s="38" t="s">
        <v>12169</v>
      </c>
    </row>
    <row r="868" spans="1:6" x14ac:dyDescent="0.2">
      <c r="A868" s="92"/>
      <c r="B868" s="5" t="s">
        <v>3290</v>
      </c>
      <c r="C868" s="5" t="s">
        <v>3291</v>
      </c>
      <c r="D868" s="5" t="s">
        <v>1589</v>
      </c>
      <c r="E868" s="16" t="b">
        <v>1</v>
      </c>
      <c r="F868" s="38" t="s">
        <v>12170</v>
      </c>
    </row>
    <row r="869" spans="1:6" x14ac:dyDescent="0.2">
      <c r="A869" s="92"/>
      <c r="B869" s="5" t="s">
        <v>3292</v>
      </c>
      <c r="C869" s="5" t="s">
        <v>3293</v>
      </c>
      <c r="D869" s="5" t="s">
        <v>1589</v>
      </c>
      <c r="E869" s="16" t="b">
        <v>1</v>
      </c>
      <c r="F869" s="38" t="s">
        <v>12171</v>
      </c>
    </row>
    <row r="870" spans="1:6" x14ac:dyDescent="0.2">
      <c r="A870" s="92"/>
      <c r="B870" s="5" t="s">
        <v>3294</v>
      </c>
      <c r="C870" s="5" t="s">
        <v>3295</v>
      </c>
      <c r="D870" s="5" t="s">
        <v>1589</v>
      </c>
      <c r="E870" s="16" t="b">
        <v>1</v>
      </c>
      <c r="F870" s="38" t="s">
        <v>12172</v>
      </c>
    </row>
    <row r="871" spans="1:6" x14ac:dyDescent="0.2">
      <c r="A871" s="92"/>
      <c r="B871" s="5" t="s">
        <v>3296</v>
      </c>
      <c r="C871" s="5" t="s">
        <v>3297</v>
      </c>
      <c r="D871" s="5" t="s">
        <v>1589</v>
      </c>
      <c r="E871" s="16" t="b">
        <v>1</v>
      </c>
      <c r="F871" s="38" t="s">
        <v>12173</v>
      </c>
    </row>
    <row r="872" spans="1:6" x14ac:dyDescent="0.2">
      <c r="A872" s="93"/>
      <c r="B872" s="14" t="s">
        <v>3298</v>
      </c>
      <c r="C872" s="14" t="s">
        <v>3299</v>
      </c>
      <c r="D872" s="14" t="s">
        <v>1589</v>
      </c>
      <c r="E872" s="17" t="b">
        <v>1</v>
      </c>
      <c r="F872" s="39" t="s">
        <v>12174</v>
      </c>
    </row>
    <row r="873" spans="1:6" x14ac:dyDescent="0.2">
      <c r="A873" s="91" t="str">
        <f>HYPERLINK("[#]Codes_for_GE_Names!A70:H70","COSTA RICA")</f>
        <v>COSTA RICA</v>
      </c>
      <c r="B873" s="11" t="s">
        <v>3300</v>
      </c>
      <c r="C873" s="11" t="s">
        <v>3301</v>
      </c>
      <c r="D873" s="11" t="s">
        <v>1589</v>
      </c>
      <c r="E873" s="15" t="b">
        <v>1</v>
      </c>
      <c r="F873" s="43" t="s">
        <v>12175</v>
      </c>
    </row>
    <row r="874" spans="1:6" x14ac:dyDescent="0.2">
      <c r="A874" s="92"/>
      <c r="B874" s="5" t="s">
        <v>3302</v>
      </c>
      <c r="C874" s="5" t="s">
        <v>3303</v>
      </c>
      <c r="D874" s="5" t="s">
        <v>1589</v>
      </c>
      <c r="E874" s="16" t="b">
        <v>1</v>
      </c>
      <c r="F874" s="38" t="s">
        <v>12176</v>
      </c>
    </row>
    <row r="875" spans="1:6" x14ac:dyDescent="0.2">
      <c r="A875" s="92"/>
      <c r="B875" s="5" t="s">
        <v>3304</v>
      </c>
      <c r="C875" s="5" t="s">
        <v>3305</v>
      </c>
      <c r="D875" s="5" t="s">
        <v>1589</v>
      </c>
      <c r="E875" s="16" t="b">
        <v>1</v>
      </c>
      <c r="F875" s="38" t="s">
        <v>12177</v>
      </c>
    </row>
    <row r="876" spans="1:6" x14ac:dyDescent="0.2">
      <c r="A876" s="92"/>
      <c r="B876" s="5" t="s">
        <v>3306</v>
      </c>
      <c r="C876" s="5" t="s">
        <v>3307</v>
      </c>
      <c r="D876" s="5" t="s">
        <v>1589</v>
      </c>
      <c r="E876" s="16" t="b">
        <v>1</v>
      </c>
      <c r="F876" s="38" t="s">
        <v>12178</v>
      </c>
    </row>
    <row r="877" spans="1:6" x14ac:dyDescent="0.2">
      <c r="A877" s="92"/>
      <c r="B877" s="5" t="s">
        <v>3308</v>
      </c>
      <c r="C877" s="5" t="s">
        <v>3309</v>
      </c>
      <c r="D877" s="5" t="s">
        <v>1589</v>
      </c>
      <c r="E877" s="16" t="b">
        <v>1</v>
      </c>
      <c r="F877" s="38" t="s">
        <v>12179</v>
      </c>
    </row>
    <row r="878" spans="1:6" x14ac:dyDescent="0.2">
      <c r="A878" s="92"/>
      <c r="B878" s="5" t="s">
        <v>3310</v>
      </c>
      <c r="C878" s="5" t="s">
        <v>3311</v>
      </c>
      <c r="D878" s="5" t="s">
        <v>1589</v>
      </c>
      <c r="E878" s="16" t="b">
        <v>1</v>
      </c>
      <c r="F878" s="38" t="s">
        <v>12180</v>
      </c>
    </row>
    <row r="879" spans="1:6" x14ac:dyDescent="0.2">
      <c r="A879" s="93"/>
      <c r="B879" s="14" t="s">
        <v>3312</v>
      </c>
      <c r="C879" s="14" t="s">
        <v>3313</v>
      </c>
      <c r="D879" s="14" t="s">
        <v>1589</v>
      </c>
      <c r="E879" s="17" t="b">
        <v>1</v>
      </c>
      <c r="F879" s="39" t="s">
        <v>12181</v>
      </c>
    </row>
    <row r="880" spans="1:6" x14ac:dyDescent="0.2">
      <c r="A880" s="91" t="str">
        <f>HYPERLINK("[#]Codes_for_GE_Names!A71:H71","CÔTE D’IVOIRE")</f>
        <v>CÔTE D’IVOIRE</v>
      </c>
      <c r="B880" s="11" t="s">
        <v>3314</v>
      </c>
      <c r="C880" s="11" t="s">
        <v>3315</v>
      </c>
      <c r="D880" s="11" t="s">
        <v>3316</v>
      </c>
      <c r="E880" s="15" t="b">
        <v>1</v>
      </c>
      <c r="F880" s="43" t="s">
        <v>12182</v>
      </c>
    </row>
    <row r="881" spans="1:6" x14ac:dyDescent="0.2">
      <c r="A881" s="92"/>
      <c r="B881" s="5" t="s">
        <v>3317</v>
      </c>
      <c r="C881" s="5" t="s">
        <v>3318</v>
      </c>
      <c r="D881" s="11" t="s">
        <v>3316</v>
      </c>
      <c r="E881" s="16" t="b">
        <v>1</v>
      </c>
      <c r="F881" s="38" t="s">
        <v>12183</v>
      </c>
    </row>
    <row r="882" spans="1:6" x14ac:dyDescent="0.2">
      <c r="A882" s="92"/>
      <c r="B882" s="5" t="s">
        <v>3319</v>
      </c>
      <c r="C882" s="5" t="s">
        <v>3320</v>
      </c>
      <c r="D882" s="11" t="s">
        <v>3316</v>
      </c>
      <c r="E882" s="16" t="b">
        <v>1</v>
      </c>
      <c r="F882" s="38" t="s">
        <v>12184</v>
      </c>
    </row>
    <row r="883" spans="1:6" x14ac:dyDescent="0.2">
      <c r="A883" s="92"/>
      <c r="B883" s="5" t="s">
        <v>3321</v>
      </c>
      <c r="C883" s="5" t="s">
        <v>3322</v>
      </c>
      <c r="D883" s="11" t="s">
        <v>3316</v>
      </c>
      <c r="E883" s="16" t="b">
        <v>1</v>
      </c>
      <c r="F883" s="38" t="s">
        <v>12185</v>
      </c>
    </row>
    <row r="884" spans="1:6" x14ac:dyDescent="0.2">
      <c r="A884" s="92"/>
      <c r="B884" s="5" t="s">
        <v>3323</v>
      </c>
      <c r="C884" s="5" t="s">
        <v>3324</v>
      </c>
      <c r="D884" s="11" t="s">
        <v>3316</v>
      </c>
      <c r="E884" s="16" t="b">
        <v>1</v>
      </c>
      <c r="F884" s="38" t="s">
        <v>12186</v>
      </c>
    </row>
    <row r="885" spans="1:6" x14ac:dyDescent="0.2">
      <c r="A885" s="92"/>
      <c r="B885" s="5" t="s">
        <v>3325</v>
      </c>
      <c r="C885" s="5" t="s">
        <v>3326</v>
      </c>
      <c r="D885" s="11" t="s">
        <v>3316</v>
      </c>
      <c r="E885" s="16" t="b">
        <v>1</v>
      </c>
      <c r="F885" s="38" t="s">
        <v>12187</v>
      </c>
    </row>
    <row r="886" spans="1:6" x14ac:dyDescent="0.2">
      <c r="A886" s="92"/>
      <c r="B886" s="5" t="s">
        <v>3327</v>
      </c>
      <c r="C886" s="5" t="s">
        <v>3328</v>
      </c>
      <c r="D886" s="11" t="s">
        <v>3316</v>
      </c>
      <c r="E886" s="16" t="b">
        <v>1</v>
      </c>
      <c r="F886" s="38" t="s">
        <v>12188</v>
      </c>
    </row>
    <row r="887" spans="1:6" x14ac:dyDescent="0.2">
      <c r="A887" s="92"/>
      <c r="B887" s="5" t="s">
        <v>3329</v>
      </c>
      <c r="C887" s="5" t="s">
        <v>3330</v>
      </c>
      <c r="D887" s="11" t="s">
        <v>3316</v>
      </c>
      <c r="E887" s="16" t="b">
        <v>1</v>
      </c>
      <c r="F887" s="38" t="s">
        <v>12189</v>
      </c>
    </row>
    <row r="888" spans="1:6" x14ac:dyDescent="0.2">
      <c r="A888" s="92"/>
      <c r="B888" s="5" t="s">
        <v>3331</v>
      </c>
      <c r="C888" s="5" t="s">
        <v>3332</v>
      </c>
      <c r="D888" s="11" t="s">
        <v>3316</v>
      </c>
      <c r="E888" s="16" t="b">
        <v>1</v>
      </c>
      <c r="F888" s="38" t="s">
        <v>12190</v>
      </c>
    </row>
    <row r="889" spans="1:6" x14ac:dyDescent="0.2">
      <c r="A889" s="92"/>
      <c r="B889" s="5" t="s">
        <v>3333</v>
      </c>
      <c r="C889" s="5" t="s">
        <v>3334</v>
      </c>
      <c r="D889" s="11" t="s">
        <v>3316</v>
      </c>
      <c r="E889" s="16" t="b">
        <v>1</v>
      </c>
      <c r="F889" s="38" t="s">
        <v>12191</v>
      </c>
    </row>
    <row r="890" spans="1:6" x14ac:dyDescent="0.2">
      <c r="A890" s="92"/>
      <c r="B890" s="5" t="s">
        <v>3335</v>
      </c>
      <c r="C890" s="5" t="s">
        <v>3336</v>
      </c>
      <c r="D890" s="11" t="s">
        <v>3316</v>
      </c>
      <c r="E890" s="16" t="b">
        <v>1</v>
      </c>
      <c r="F890" s="38" t="s">
        <v>12192</v>
      </c>
    </row>
    <row r="891" spans="1:6" x14ac:dyDescent="0.2">
      <c r="A891" s="92"/>
      <c r="B891" s="5" t="s">
        <v>3337</v>
      </c>
      <c r="C891" s="5" t="s">
        <v>3338</v>
      </c>
      <c r="D891" s="11" t="s">
        <v>3316</v>
      </c>
      <c r="E891" s="16" t="b">
        <v>1</v>
      </c>
      <c r="F891" s="38" t="s">
        <v>12193</v>
      </c>
    </row>
    <row r="892" spans="1:6" x14ac:dyDescent="0.2">
      <c r="A892" s="92"/>
      <c r="B892" s="5" t="s">
        <v>3339</v>
      </c>
      <c r="C892" s="5" t="s">
        <v>3340</v>
      </c>
      <c r="D892" s="11" t="s">
        <v>3316</v>
      </c>
      <c r="E892" s="16" t="b">
        <v>1</v>
      </c>
      <c r="F892" s="38" t="s">
        <v>12194</v>
      </c>
    </row>
    <row r="893" spans="1:6" x14ac:dyDescent="0.2">
      <c r="A893" s="93"/>
      <c r="B893" s="14" t="s">
        <v>3341</v>
      </c>
      <c r="C893" s="14" t="s">
        <v>3342</v>
      </c>
      <c r="D893" s="11" t="s">
        <v>3316</v>
      </c>
      <c r="E893" s="17" t="b">
        <v>1</v>
      </c>
      <c r="F893" s="39" t="s">
        <v>12195</v>
      </c>
    </row>
    <row r="894" spans="1:6" x14ac:dyDescent="0.2">
      <c r="A894" s="91" t="str">
        <f>HYPERLINK("[#]Codes_for_GE_Names!A72:H72","CROATIA")</f>
        <v>CROATIA</v>
      </c>
      <c r="B894" s="11" t="s">
        <v>3343</v>
      </c>
      <c r="C894" s="11" t="s">
        <v>3344</v>
      </c>
      <c r="D894" s="11" t="s">
        <v>1658</v>
      </c>
      <c r="E894" s="15" t="b">
        <v>1</v>
      </c>
      <c r="F894" s="43" t="s">
        <v>12196</v>
      </c>
    </row>
    <row r="895" spans="1:6" x14ac:dyDescent="0.2">
      <c r="A895" s="92"/>
      <c r="B895" s="5" t="s">
        <v>3345</v>
      </c>
      <c r="C895" s="5" t="s">
        <v>3346</v>
      </c>
      <c r="D895" s="5" t="s">
        <v>1658</v>
      </c>
      <c r="E895" s="16" t="b">
        <v>1</v>
      </c>
      <c r="F895" s="38" t="s">
        <v>12197</v>
      </c>
    </row>
    <row r="896" spans="1:6" x14ac:dyDescent="0.2">
      <c r="A896" s="92"/>
      <c r="B896" s="5" t="s">
        <v>3347</v>
      </c>
      <c r="C896" s="5" t="s">
        <v>3348</v>
      </c>
      <c r="D896" s="5" t="s">
        <v>1658</v>
      </c>
      <c r="E896" s="16" t="b">
        <v>1</v>
      </c>
      <c r="F896" s="38" t="s">
        <v>12198</v>
      </c>
    </row>
    <row r="897" spans="1:6" x14ac:dyDescent="0.2">
      <c r="A897" s="92"/>
      <c r="B897" s="5" t="s">
        <v>3349</v>
      </c>
      <c r="C897" s="5" t="s">
        <v>3350</v>
      </c>
      <c r="D897" s="5" t="s">
        <v>1658</v>
      </c>
      <c r="E897" s="16" t="b">
        <v>1</v>
      </c>
      <c r="F897" s="38" t="s">
        <v>12199</v>
      </c>
    </row>
    <row r="898" spans="1:6" x14ac:dyDescent="0.2">
      <c r="A898" s="92"/>
      <c r="B898" s="5" t="s">
        <v>3351</v>
      </c>
      <c r="C898" s="5" t="s">
        <v>3352</v>
      </c>
      <c r="D898" s="5" t="s">
        <v>1658</v>
      </c>
      <c r="E898" s="16" t="b">
        <v>1</v>
      </c>
      <c r="F898" s="38" t="s">
        <v>12200</v>
      </c>
    </row>
    <row r="899" spans="1:6" x14ac:dyDescent="0.2">
      <c r="A899" s="92"/>
      <c r="B899" s="5" t="s">
        <v>3353</v>
      </c>
      <c r="C899" s="5" t="s">
        <v>3354</v>
      </c>
      <c r="D899" s="5" t="s">
        <v>1658</v>
      </c>
      <c r="E899" s="16" t="b">
        <v>1</v>
      </c>
      <c r="F899" s="38" t="s">
        <v>12201</v>
      </c>
    </row>
    <row r="900" spans="1:6" x14ac:dyDescent="0.2">
      <c r="A900" s="92"/>
      <c r="B900" s="5" t="s">
        <v>3355</v>
      </c>
      <c r="C900" s="5" t="s">
        <v>3356</v>
      </c>
      <c r="D900" s="5" t="s">
        <v>1658</v>
      </c>
      <c r="E900" s="16" t="b">
        <v>1</v>
      </c>
      <c r="F900" s="38" t="s">
        <v>12202</v>
      </c>
    </row>
    <row r="901" spans="1:6" x14ac:dyDescent="0.2">
      <c r="A901" s="92"/>
      <c r="B901" s="5" t="s">
        <v>3357</v>
      </c>
      <c r="C901" s="5" t="s">
        <v>3358</v>
      </c>
      <c r="D901" s="5" t="s">
        <v>1658</v>
      </c>
      <c r="E901" s="16" t="b">
        <v>1</v>
      </c>
      <c r="F901" s="38" t="s">
        <v>12203</v>
      </c>
    </row>
    <row r="902" spans="1:6" x14ac:dyDescent="0.2">
      <c r="A902" s="92"/>
      <c r="B902" s="5" t="s">
        <v>3359</v>
      </c>
      <c r="C902" s="5" t="s">
        <v>3360</v>
      </c>
      <c r="D902" s="5" t="s">
        <v>1658</v>
      </c>
      <c r="E902" s="16" t="b">
        <v>1</v>
      </c>
      <c r="F902" s="38" t="s">
        <v>12204</v>
      </c>
    </row>
    <row r="903" spans="1:6" x14ac:dyDescent="0.2">
      <c r="A903" s="92"/>
      <c r="B903" s="5" t="s">
        <v>3361</v>
      </c>
      <c r="C903" s="5" t="s">
        <v>3362</v>
      </c>
      <c r="D903" s="5" t="s">
        <v>1658</v>
      </c>
      <c r="E903" s="16" t="b">
        <v>1</v>
      </c>
      <c r="F903" s="38" t="s">
        <v>12205</v>
      </c>
    </row>
    <row r="904" spans="1:6" x14ac:dyDescent="0.2">
      <c r="A904" s="92"/>
      <c r="B904" s="5" t="s">
        <v>3363</v>
      </c>
      <c r="C904" s="5" t="s">
        <v>3364</v>
      </c>
      <c r="D904" s="5" t="s">
        <v>1658</v>
      </c>
      <c r="E904" s="16" t="b">
        <v>1</v>
      </c>
      <c r="F904" s="38" t="s">
        <v>12206</v>
      </c>
    </row>
    <row r="905" spans="1:6" x14ac:dyDescent="0.2">
      <c r="A905" s="92"/>
      <c r="B905" s="5" t="s">
        <v>3365</v>
      </c>
      <c r="C905" s="5" t="s">
        <v>3366</v>
      </c>
      <c r="D905" s="5" t="s">
        <v>1658</v>
      </c>
      <c r="E905" s="16" t="b">
        <v>1</v>
      </c>
      <c r="F905" s="38" t="s">
        <v>12207</v>
      </c>
    </row>
    <row r="906" spans="1:6" x14ac:dyDescent="0.2">
      <c r="A906" s="92"/>
      <c r="B906" s="5" t="s">
        <v>3367</v>
      </c>
      <c r="C906" s="5" t="s">
        <v>3368</v>
      </c>
      <c r="D906" s="5" t="s">
        <v>1658</v>
      </c>
      <c r="E906" s="16" t="b">
        <v>1</v>
      </c>
      <c r="F906" s="38" t="s">
        <v>12208</v>
      </c>
    </row>
    <row r="907" spans="1:6" x14ac:dyDescent="0.2">
      <c r="A907" s="92"/>
      <c r="B907" s="5" t="s">
        <v>3369</v>
      </c>
      <c r="C907" s="5" t="s">
        <v>3370</v>
      </c>
      <c r="D907" s="5" t="s">
        <v>1658</v>
      </c>
      <c r="E907" s="16" t="b">
        <v>1</v>
      </c>
      <c r="F907" s="38" t="s">
        <v>12209</v>
      </c>
    </row>
    <row r="908" spans="1:6" x14ac:dyDescent="0.2">
      <c r="A908" s="92"/>
      <c r="B908" s="5" t="s">
        <v>3371</v>
      </c>
      <c r="C908" s="5" t="s">
        <v>3372</v>
      </c>
      <c r="D908" s="5" t="s">
        <v>1658</v>
      </c>
      <c r="E908" s="16" t="b">
        <v>1</v>
      </c>
      <c r="F908" s="38" t="s">
        <v>12210</v>
      </c>
    </row>
    <row r="909" spans="1:6" x14ac:dyDescent="0.2">
      <c r="A909" s="92"/>
      <c r="B909" s="5" t="s">
        <v>3373</v>
      </c>
      <c r="C909" s="5" t="s">
        <v>3374</v>
      </c>
      <c r="D909" s="5" t="s">
        <v>1658</v>
      </c>
      <c r="E909" s="16" t="b">
        <v>1</v>
      </c>
      <c r="F909" s="38" t="s">
        <v>12211</v>
      </c>
    </row>
    <row r="910" spans="1:6" x14ac:dyDescent="0.2">
      <c r="A910" s="92"/>
      <c r="B910" s="5" t="s">
        <v>3375</v>
      </c>
      <c r="C910" s="5" t="s">
        <v>3376</v>
      </c>
      <c r="D910" s="5" t="s">
        <v>1658</v>
      </c>
      <c r="E910" s="16" t="b">
        <v>1</v>
      </c>
      <c r="F910" s="38" t="s">
        <v>12212</v>
      </c>
    </row>
    <row r="911" spans="1:6" x14ac:dyDescent="0.2">
      <c r="A911" s="92"/>
      <c r="B911" s="5" t="s">
        <v>3377</v>
      </c>
      <c r="C911" s="5" t="s">
        <v>3378</v>
      </c>
      <c r="D911" s="5" t="s">
        <v>1658</v>
      </c>
      <c r="E911" s="16" t="b">
        <v>1</v>
      </c>
      <c r="F911" s="38" t="s">
        <v>12213</v>
      </c>
    </row>
    <row r="912" spans="1:6" x14ac:dyDescent="0.2">
      <c r="A912" s="92"/>
      <c r="B912" s="5" t="s">
        <v>3379</v>
      </c>
      <c r="C912" s="5" t="s">
        <v>3380</v>
      </c>
      <c r="D912" s="5" t="s">
        <v>1658</v>
      </c>
      <c r="E912" s="16" t="b">
        <v>1</v>
      </c>
      <c r="F912" s="38" t="s">
        <v>12214</v>
      </c>
    </row>
    <row r="913" spans="1:6" x14ac:dyDescent="0.2">
      <c r="A913" s="92"/>
      <c r="B913" s="5" t="s">
        <v>3381</v>
      </c>
      <c r="C913" s="5" t="s">
        <v>3382</v>
      </c>
      <c r="D913" s="5" t="s">
        <v>1912</v>
      </c>
      <c r="E913" s="16" t="b">
        <v>1</v>
      </c>
      <c r="F913" s="38" t="s">
        <v>12215</v>
      </c>
    </row>
    <row r="914" spans="1:6" x14ac:dyDescent="0.2">
      <c r="A914" s="93"/>
      <c r="B914" s="14" t="s">
        <v>3383</v>
      </c>
      <c r="C914" s="14" t="s">
        <v>3384</v>
      </c>
      <c r="D914" s="14" t="s">
        <v>1658</v>
      </c>
      <c r="E914" s="17" t="b">
        <v>1</v>
      </c>
      <c r="F914" s="39" t="s">
        <v>12216</v>
      </c>
    </row>
    <row r="915" spans="1:6" x14ac:dyDescent="0.2">
      <c r="A915" s="91" t="str">
        <f>HYPERLINK("[#]Codes_for_GE_Names!A73:H73","CUBA")</f>
        <v>CUBA</v>
      </c>
      <c r="B915" s="11" t="s">
        <v>3385</v>
      </c>
      <c r="C915" s="11" t="s">
        <v>3386</v>
      </c>
      <c r="D915" s="11" t="s">
        <v>1589</v>
      </c>
      <c r="E915" s="15" t="b">
        <v>1</v>
      </c>
      <c r="F915" s="43" t="s">
        <v>12217</v>
      </c>
    </row>
    <row r="916" spans="1:6" x14ac:dyDescent="0.2">
      <c r="A916" s="92"/>
      <c r="B916" s="5" t="s">
        <v>3387</v>
      </c>
      <c r="C916" s="5" t="s">
        <v>3388</v>
      </c>
      <c r="D916" s="5" t="s">
        <v>1589</v>
      </c>
      <c r="E916" s="16" t="b">
        <v>1</v>
      </c>
      <c r="F916" s="38" t="s">
        <v>12218</v>
      </c>
    </row>
    <row r="917" spans="1:6" x14ac:dyDescent="0.2">
      <c r="A917" s="92"/>
      <c r="B917" s="5" t="s">
        <v>3389</v>
      </c>
      <c r="C917" s="5" t="s">
        <v>3390</v>
      </c>
      <c r="D917" s="5" t="s">
        <v>1589</v>
      </c>
      <c r="E917" s="16" t="b">
        <v>1</v>
      </c>
      <c r="F917" s="38" t="s">
        <v>12219</v>
      </c>
    </row>
    <row r="918" spans="1:6" x14ac:dyDescent="0.2">
      <c r="A918" s="92"/>
      <c r="B918" s="5" t="s">
        <v>3391</v>
      </c>
      <c r="C918" s="5" t="s">
        <v>3392</v>
      </c>
      <c r="D918" s="5" t="s">
        <v>1589</v>
      </c>
      <c r="E918" s="16" t="b">
        <v>1</v>
      </c>
      <c r="F918" s="38" t="s">
        <v>12220</v>
      </c>
    </row>
    <row r="919" spans="1:6" x14ac:dyDescent="0.2">
      <c r="A919" s="92"/>
      <c r="B919" s="5" t="s">
        <v>3393</v>
      </c>
      <c r="C919" s="5" t="s">
        <v>3394</v>
      </c>
      <c r="D919" s="5" t="s">
        <v>1589</v>
      </c>
      <c r="E919" s="16" t="b">
        <v>1</v>
      </c>
      <c r="F919" s="38" t="s">
        <v>12221</v>
      </c>
    </row>
    <row r="920" spans="1:6" x14ac:dyDescent="0.2">
      <c r="A920" s="92"/>
      <c r="B920" s="5" t="s">
        <v>3395</v>
      </c>
      <c r="C920" s="5" t="s">
        <v>3396</v>
      </c>
      <c r="D920" s="5" t="s">
        <v>1589</v>
      </c>
      <c r="E920" s="16" t="b">
        <v>1</v>
      </c>
      <c r="F920" s="38" t="s">
        <v>12222</v>
      </c>
    </row>
    <row r="921" spans="1:6" x14ac:dyDescent="0.2">
      <c r="A921" s="92"/>
      <c r="B921" s="5" t="s">
        <v>3397</v>
      </c>
      <c r="C921" s="5" t="s">
        <v>3398</v>
      </c>
      <c r="D921" s="5" t="s">
        <v>1589</v>
      </c>
      <c r="E921" s="16" t="b">
        <v>1</v>
      </c>
      <c r="F921" s="38" t="s">
        <v>12223</v>
      </c>
    </row>
    <row r="922" spans="1:6" x14ac:dyDescent="0.2">
      <c r="A922" s="92"/>
      <c r="B922" s="5" t="s">
        <v>3399</v>
      </c>
      <c r="C922" s="5" t="s">
        <v>3400</v>
      </c>
      <c r="D922" s="5" t="s">
        <v>2490</v>
      </c>
      <c r="E922" s="16" t="b">
        <v>1</v>
      </c>
      <c r="F922" s="38" t="s">
        <v>12224</v>
      </c>
    </row>
    <row r="923" spans="1:6" x14ac:dyDescent="0.2">
      <c r="A923" s="92"/>
      <c r="B923" s="5" t="s">
        <v>3401</v>
      </c>
      <c r="C923" s="5" t="s">
        <v>3402</v>
      </c>
      <c r="D923" s="5" t="s">
        <v>1589</v>
      </c>
      <c r="E923" s="16" t="b">
        <v>1</v>
      </c>
      <c r="F923" s="38" t="s">
        <v>12225</v>
      </c>
    </row>
    <row r="924" spans="1:6" x14ac:dyDescent="0.2">
      <c r="A924" s="92"/>
      <c r="B924" s="5" t="s">
        <v>3403</v>
      </c>
      <c r="C924" s="5" t="s">
        <v>3404</v>
      </c>
      <c r="D924" s="5" t="s">
        <v>1589</v>
      </c>
      <c r="E924" s="16" t="b">
        <v>1</v>
      </c>
      <c r="F924" s="38" t="s">
        <v>12226</v>
      </c>
    </row>
    <row r="925" spans="1:6" x14ac:dyDescent="0.2">
      <c r="A925" s="92"/>
      <c r="B925" s="5" t="s">
        <v>3405</v>
      </c>
      <c r="C925" s="5" t="s">
        <v>3406</v>
      </c>
      <c r="D925" s="5" t="s">
        <v>1589</v>
      </c>
      <c r="E925" s="16" t="b">
        <v>1</v>
      </c>
      <c r="F925" s="38" t="s">
        <v>12227</v>
      </c>
    </row>
    <row r="926" spans="1:6" x14ac:dyDescent="0.2">
      <c r="A926" s="92"/>
      <c r="B926" s="5" t="s">
        <v>3407</v>
      </c>
      <c r="C926" s="5" t="s">
        <v>3408</v>
      </c>
      <c r="D926" s="5" t="s">
        <v>1589</v>
      </c>
      <c r="E926" s="16" t="b">
        <v>1</v>
      </c>
      <c r="F926" s="38" t="s">
        <v>12228</v>
      </c>
    </row>
    <row r="927" spans="1:6" x14ac:dyDescent="0.2">
      <c r="A927" s="92"/>
      <c r="B927" s="5" t="s">
        <v>3409</v>
      </c>
      <c r="C927" s="5" t="s">
        <v>3410</v>
      </c>
      <c r="D927" s="5" t="s">
        <v>1589</v>
      </c>
      <c r="E927" s="16" t="b">
        <v>1</v>
      </c>
      <c r="F927" s="38" t="s">
        <v>12229</v>
      </c>
    </row>
    <row r="928" spans="1:6" x14ac:dyDescent="0.2">
      <c r="A928" s="92"/>
      <c r="B928" s="5" t="s">
        <v>3411</v>
      </c>
      <c r="C928" s="5" t="s">
        <v>3412</v>
      </c>
      <c r="D928" s="5" t="s">
        <v>1589</v>
      </c>
      <c r="E928" s="16" t="b">
        <v>1</v>
      </c>
      <c r="F928" s="38" t="s">
        <v>12230</v>
      </c>
    </row>
    <row r="929" spans="1:6" x14ac:dyDescent="0.2">
      <c r="A929" s="92"/>
      <c r="B929" s="5" t="s">
        <v>3413</v>
      </c>
      <c r="C929" s="5" t="s">
        <v>3414</v>
      </c>
      <c r="D929" s="5" t="s">
        <v>1589</v>
      </c>
      <c r="E929" s="16" t="b">
        <v>1</v>
      </c>
      <c r="F929" s="38" t="s">
        <v>12231</v>
      </c>
    </row>
    <row r="930" spans="1:6" x14ac:dyDescent="0.2">
      <c r="A930" s="93"/>
      <c r="B930" s="14" t="s">
        <v>3415</v>
      </c>
      <c r="C930" s="14" t="s">
        <v>3416</v>
      </c>
      <c r="D930" s="14" t="s">
        <v>1589</v>
      </c>
      <c r="E930" s="17" t="b">
        <v>1</v>
      </c>
      <c r="F930" s="39" t="s">
        <v>12232</v>
      </c>
    </row>
    <row r="931" spans="1:6" x14ac:dyDescent="0.2">
      <c r="A931" s="91" t="str">
        <f>HYPERLINK("[#]Codes_for_GE_Names!A75:H75","CYPRUS")</f>
        <v>CYPRUS</v>
      </c>
      <c r="B931" s="11" t="s">
        <v>3417</v>
      </c>
      <c r="C931" s="11" t="s">
        <v>3418</v>
      </c>
      <c r="D931" s="11" t="s">
        <v>1951</v>
      </c>
      <c r="E931" s="15" t="b">
        <v>1</v>
      </c>
      <c r="F931" s="43" t="s">
        <v>12233</v>
      </c>
    </row>
    <row r="932" spans="1:6" x14ac:dyDescent="0.2">
      <c r="A932" s="92"/>
      <c r="B932" s="5" t="s">
        <v>3419</v>
      </c>
      <c r="C932" s="5" t="s">
        <v>3420</v>
      </c>
      <c r="D932" s="5" t="s">
        <v>1951</v>
      </c>
      <c r="E932" s="16" t="b">
        <v>1</v>
      </c>
      <c r="F932" s="38" t="s">
        <v>12234</v>
      </c>
    </row>
    <row r="933" spans="1:6" x14ac:dyDescent="0.2">
      <c r="A933" s="92"/>
      <c r="B933" s="5" t="s">
        <v>3421</v>
      </c>
      <c r="C933" s="5" t="s">
        <v>3422</v>
      </c>
      <c r="D933" s="5" t="s">
        <v>1951</v>
      </c>
      <c r="E933" s="16" t="b">
        <v>1</v>
      </c>
      <c r="F933" s="38" t="s">
        <v>12235</v>
      </c>
    </row>
    <row r="934" spans="1:6" x14ac:dyDescent="0.2">
      <c r="A934" s="92"/>
      <c r="B934" s="5" t="s">
        <v>3423</v>
      </c>
      <c r="C934" s="5" t="s">
        <v>3424</v>
      </c>
      <c r="D934" s="5" t="s">
        <v>1951</v>
      </c>
      <c r="E934" s="16" t="b">
        <v>1</v>
      </c>
      <c r="F934" s="38" t="s">
        <v>12236</v>
      </c>
    </row>
    <row r="935" spans="1:6" x14ac:dyDescent="0.2">
      <c r="A935" s="92"/>
      <c r="B935" s="5" t="s">
        <v>3425</v>
      </c>
      <c r="C935" s="5" t="s">
        <v>3426</v>
      </c>
      <c r="D935" s="5" t="s">
        <v>1951</v>
      </c>
      <c r="E935" s="16" t="b">
        <v>1</v>
      </c>
      <c r="F935" s="38" t="s">
        <v>12237</v>
      </c>
    </row>
    <row r="936" spans="1:6" x14ac:dyDescent="0.2">
      <c r="A936" s="93"/>
      <c r="B936" s="14" t="s">
        <v>3427</v>
      </c>
      <c r="C936" s="14" t="s">
        <v>3428</v>
      </c>
      <c r="D936" s="14" t="s">
        <v>1951</v>
      </c>
      <c r="E936" s="17" t="b">
        <v>1</v>
      </c>
      <c r="F936" s="39" t="s">
        <v>12238</v>
      </c>
    </row>
    <row r="937" spans="1:6" x14ac:dyDescent="0.2">
      <c r="A937" s="91" t="str">
        <f>HYPERLINK("[#]Codes_for_GE_Names!A76:H76","CZECHIA")</f>
        <v>CZECHIA</v>
      </c>
      <c r="B937" s="11" t="s">
        <v>3429</v>
      </c>
      <c r="C937" s="11" t="s">
        <v>3430</v>
      </c>
      <c r="D937" s="11" t="s">
        <v>1891</v>
      </c>
      <c r="E937" s="15" t="b">
        <v>1</v>
      </c>
      <c r="F937" s="43" t="s">
        <v>12239</v>
      </c>
    </row>
    <row r="938" spans="1:6" x14ac:dyDescent="0.2">
      <c r="A938" s="92"/>
      <c r="B938" s="5" t="s">
        <v>3431</v>
      </c>
      <c r="C938" s="5" t="s">
        <v>3432</v>
      </c>
      <c r="D938" s="25" t="s">
        <v>1951</v>
      </c>
      <c r="E938" s="26" t="b">
        <v>0</v>
      </c>
      <c r="F938" s="44" t="s">
        <v>11653</v>
      </c>
    </row>
    <row r="939" spans="1:6" x14ac:dyDescent="0.2">
      <c r="A939" s="92"/>
      <c r="B939" s="5" t="s">
        <v>3433</v>
      </c>
      <c r="C939" s="5" t="s">
        <v>3434</v>
      </c>
      <c r="D939" s="25" t="s">
        <v>1951</v>
      </c>
      <c r="E939" s="26" t="b">
        <v>0</v>
      </c>
      <c r="F939" s="44" t="s">
        <v>11653</v>
      </c>
    </row>
    <row r="940" spans="1:6" x14ac:dyDescent="0.2">
      <c r="A940" s="92"/>
      <c r="B940" s="5" t="s">
        <v>3435</v>
      </c>
      <c r="C940" s="5" t="s">
        <v>3436</v>
      </c>
      <c r="D940" s="25" t="s">
        <v>1951</v>
      </c>
      <c r="E940" s="26" t="b">
        <v>0</v>
      </c>
      <c r="F940" s="44" t="s">
        <v>11653</v>
      </c>
    </row>
    <row r="941" spans="1:6" x14ac:dyDescent="0.2">
      <c r="A941" s="92"/>
      <c r="B941" s="5" t="s">
        <v>3437</v>
      </c>
      <c r="C941" s="5" t="s">
        <v>3438</v>
      </c>
      <c r="D941" s="25" t="s">
        <v>1951</v>
      </c>
      <c r="E941" s="26" t="b">
        <v>0</v>
      </c>
      <c r="F941" s="44" t="s">
        <v>11653</v>
      </c>
    </row>
    <row r="942" spans="1:6" x14ac:dyDescent="0.2">
      <c r="A942" s="92"/>
      <c r="B942" s="5" t="s">
        <v>3439</v>
      </c>
      <c r="C942" s="5" t="s">
        <v>3440</v>
      </c>
      <c r="D942" s="25" t="s">
        <v>1951</v>
      </c>
      <c r="E942" s="26" t="b">
        <v>0</v>
      </c>
      <c r="F942" s="44" t="s">
        <v>11653</v>
      </c>
    </row>
    <row r="943" spans="1:6" x14ac:dyDescent="0.2">
      <c r="A943" s="92"/>
      <c r="B943" s="5" t="s">
        <v>3441</v>
      </c>
      <c r="C943" s="5" t="s">
        <v>3442</v>
      </c>
      <c r="D943" s="25" t="s">
        <v>1951</v>
      </c>
      <c r="E943" s="26" t="b">
        <v>0</v>
      </c>
      <c r="F943" s="44" t="s">
        <v>11653</v>
      </c>
    </row>
    <row r="944" spans="1:6" x14ac:dyDescent="0.2">
      <c r="A944" s="92"/>
      <c r="B944" s="5" t="s">
        <v>3443</v>
      </c>
      <c r="C944" s="5" t="s">
        <v>3444</v>
      </c>
      <c r="D944" s="25" t="s">
        <v>1951</v>
      </c>
      <c r="E944" s="26" t="b">
        <v>0</v>
      </c>
      <c r="F944" s="44" t="s">
        <v>11653</v>
      </c>
    </row>
    <row r="945" spans="1:6" x14ac:dyDescent="0.2">
      <c r="A945" s="92"/>
      <c r="B945" s="5" t="s">
        <v>3445</v>
      </c>
      <c r="C945" s="5" t="s">
        <v>3446</v>
      </c>
      <c r="D945" s="5" t="s">
        <v>1891</v>
      </c>
      <c r="E945" s="16" t="b">
        <v>1</v>
      </c>
      <c r="F945" s="38" t="s">
        <v>12240</v>
      </c>
    </row>
    <row r="946" spans="1:6" x14ac:dyDescent="0.2">
      <c r="A946" s="92"/>
      <c r="B946" s="5" t="s">
        <v>3447</v>
      </c>
      <c r="C946" s="5" t="s">
        <v>3448</v>
      </c>
      <c r="D946" s="25" t="s">
        <v>1951</v>
      </c>
      <c r="E946" s="26" t="b">
        <v>0</v>
      </c>
      <c r="F946" s="44" t="s">
        <v>11653</v>
      </c>
    </row>
    <row r="947" spans="1:6" x14ac:dyDescent="0.2">
      <c r="A947" s="92"/>
      <c r="B947" s="5" t="s">
        <v>3449</v>
      </c>
      <c r="C947" s="5" t="s">
        <v>3450</v>
      </c>
      <c r="D947" s="25" t="s">
        <v>1951</v>
      </c>
      <c r="E947" s="26" t="b">
        <v>0</v>
      </c>
      <c r="F947" s="44" t="s">
        <v>11653</v>
      </c>
    </row>
    <row r="948" spans="1:6" x14ac:dyDescent="0.2">
      <c r="A948" s="92"/>
      <c r="B948" s="5" t="s">
        <v>3451</v>
      </c>
      <c r="C948" s="5" t="s">
        <v>3452</v>
      </c>
      <c r="D948" s="25" t="s">
        <v>1951</v>
      </c>
      <c r="E948" s="26" t="b">
        <v>0</v>
      </c>
      <c r="F948" s="44" t="s">
        <v>11653</v>
      </c>
    </row>
    <row r="949" spans="1:6" x14ac:dyDescent="0.2">
      <c r="A949" s="92"/>
      <c r="B949" s="5" t="s">
        <v>3453</v>
      </c>
      <c r="C949" s="5" t="s">
        <v>3454</v>
      </c>
      <c r="D949" s="25" t="s">
        <v>1951</v>
      </c>
      <c r="E949" s="26" t="b">
        <v>0</v>
      </c>
      <c r="F949" s="44" t="s">
        <v>11653</v>
      </c>
    </row>
    <row r="950" spans="1:6" x14ac:dyDescent="0.2">
      <c r="A950" s="92"/>
      <c r="B950" s="5" t="s">
        <v>3455</v>
      </c>
      <c r="C950" s="5" t="s">
        <v>3456</v>
      </c>
      <c r="D950" s="25" t="s">
        <v>1951</v>
      </c>
      <c r="E950" s="26" t="b">
        <v>0</v>
      </c>
      <c r="F950" s="44" t="s">
        <v>11653</v>
      </c>
    </row>
    <row r="951" spans="1:6" x14ac:dyDescent="0.2">
      <c r="A951" s="92"/>
      <c r="B951" s="5" t="s">
        <v>3457</v>
      </c>
      <c r="C951" s="5" t="s">
        <v>3458</v>
      </c>
      <c r="D951" s="25" t="s">
        <v>1951</v>
      </c>
      <c r="E951" s="26" t="b">
        <v>0</v>
      </c>
      <c r="F951" s="44" t="s">
        <v>11653</v>
      </c>
    </row>
    <row r="952" spans="1:6" x14ac:dyDescent="0.2">
      <c r="A952" s="92"/>
      <c r="B952" s="5" t="s">
        <v>3459</v>
      </c>
      <c r="C952" s="5" t="s">
        <v>3460</v>
      </c>
      <c r="D952" s="25" t="s">
        <v>1951</v>
      </c>
      <c r="E952" s="26" t="b">
        <v>0</v>
      </c>
      <c r="F952" s="44" t="s">
        <v>11653</v>
      </c>
    </row>
    <row r="953" spans="1:6" x14ac:dyDescent="0.2">
      <c r="A953" s="92"/>
      <c r="B953" s="5" t="s">
        <v>3461</v>
      </c>
      <c r="C953" s="5" t="s">
        <v>3462</v>
      </c>
      <c r="D953" s="5" t="s">
        <v>1891</v>
      </c>
      <c r="E953" s="16" t="b">
        <v>1</v>
      </c>
      <c r="F953" s="38" t="s">
        <v>12241</v>
      </c>
    </row>
    <row r="954" spans="1:6" x14ac:dyDescent="0.2">
      <c r="A954" s="92"/>
      <c r="B954" s="5" t="s">
        <v>3463</v>
      </c>
      <c r="C954" s="5" t="s">
        <v>3464</v>
      </c>
      <c r="D954" s="25" t="s">
        <v>1951</v>
      </c>
      <c r="E954" s="26" t="b">
        <v>0</v>
      </c>
      <c r="F954" s="44" t="s">
        <v>11653</v>
      </c>
    </row>
    <row r="955" spans="1:6" x14ac:dyDescent="0.2">
      <c r="A955" s="92"/>
      <c r="B955" s="5" t="s">
        <v>3465</v>
      </c>
      <c r="C955" s="5" t="s">
        <v>3466</v>
      </c>
      <c r="D955" s="25" t="s">
        <v>1951</v>
      </c>
      <c r="E955" s="26" t="b">
        <v>0</v>
      </c>
      <c r="F955" s="44" t="s">
        <v>11653</v>
      </c>
    </row>
    <row r="956" spans="1:6" x14ac:dyDescent="0.2">
      <c r="A956" s="92"/>
      <c r="B956" s="5" t="s">
        <v>3467</v>
      </c>
      <c r="C956" s="5" t="s">
        <v>3468</v>
      </c>
      <c r="D956" s="25" t="s">
        <v>1951</v>
      </c>
      <c r="E956" s="26" t="b">
        <v>0</v>
      </c>
      <c r="F956" s="44" t="s">
        <v>11653</v>
      </c>
    </row>
    <row r="957" spans="1:6" x14ac:dyDescent="0.2">
      <c r="A957" s="92"/>
      <c r="B957" s="5" t="s">
        <v>3469</v>
      </c>
      <c r="C957" s="5" t="s">
        <v>3470</v>
      </c>
      <c r="D957" s="5" t="s">
        <v>1891</v>
      </c>
      <c r="E957" s="16" t="b">
        <v>1</v>
      </c>
      <c r="F957" s="38" t="s">
        <v>12242</v>
      </c>
    </row>
    <row r="958" spans="1:6" x14ac:dyDescent="0.2">
      <c r="A958" s="92"/>
      <c r="B958" s="5" t="s">
        <v>3471</v>
      </c>
      <c r="C958" s="5" t="s">
        <v>3472</v>
      </c>
      <c r="D958" s="25" t="s">
        <v>1951</v>
      </c>
      <c r="E958" s="26" t="b">
        <v>0</v>
      </c>
      <c r="F958" s="44" t="s">
        <v>11653</v>
      </c>
    </row>
    <row r="959" spans="1:6" x14ac:dyDescent="0.2">
      <c r="A959" s="92"/>
      <c r="B959" s="5" t="s">
        <v>3473</v>
      </c>
      <c r="C959" s="5" t="s">
        <v>3474</v>
      </c>
      <c r="D959" s="25" t="s">
        <v>1951</v>
      </c>
      <c r="E959" s="26" t="b">
        <v>0</v>
      </c>
      <c r="F959" s="44" t="s">
        <v>11653</v>
      </c>
    </row>
    <row r="960" spans="1:6" x14ac:dyDescent="0.2">
      <c r="A960" s="92"/>
      <c r="B960" s="5" t="s">
        <v>3475</v>
      </c>
      <c r="C960" s="5" t="s">
        <v>3476</v>
      </c>
      <c r="D960" s="25" t="s">
        <v>1951</v>
      </c>
      <c r="E960" s="26" t="b">
        <v>0</v>
      </c>
      <c r="F960" s="44" t="s">
        <v>11653</v>
      </c>
    </row>
    <row r="961" spans="1:6" x14ac:dyDescent="0.2">
      <c r="A961" s="92"/>
      <c r="B961" s="5" t="s">
        <v>3477</v>
      </c>
      <c r="C961" s="5" t="s">
        <v>3478</v>
      </c>
      <c r="D961" s="25" t="s">
        <v>1951</v>
      </c>
      <c r="E961" s="26" t="b">
        <v>0</v>
      </c>
      <c r="F961" s="44" t="s">
        <v>11653</v>
      </c>
    </row>
    <row r="962" spans="1:6" x14ac:dyDescent="0.2">
      <c r="A962" s="92"/>
      <c r="B962" s="5" t="s">
        <v>3479</v>
      </c>
      <c r="C962" s="5" t="s">
        <v>3480</v>
      </c>
      <c r="D962" s="25" t="s">
        <v>1951</v>
      </c>
      <c r="E962" s="26" t="b">
        <v>0</v>
      </c>
      <c r="F962" s="44" t="s">
        <v>11653</v>
      </c>
    </row>
    <row r="963" spans="1:6" x14ac:dyDescent="0.2">
      <c r="A963" s="92"/>
      <c r="B963" s="5" t="s">
        <v>3481</v>
      </c>
      <c r="C963" s="5" t="s">
        <v>3482</v>
      </c>
      <c r="D963" s="5" t="s">
        <v>1891</v>
      </c>
      <c r="E963" s="16" t="b">
        <v>1</v>
      </c>
      <c r="F963" s="38" t="s">
        <v>12243</v>
      </c>
    </row>
    <row r="964" spans="1:6" x14ac:dyDescent="0.2">
      <c r="A964" s="92"/>
      <c r="B964" s="5" t="s">
        <v>3483</v>
      </c>
      <c r="C964" s="5" t="s">
        <v>3484</v>
      </c>
      <c r="D964" s="25" t="s">
        <v>1951</v>
      </c>
      <c r="E964" s="26" t="b">
        <v>0</v>
      </c>
      <c r="F964" s="44" t="s">
        <v>11653</v>
      </c>
    </row>
    <row r="965" spans="1:6" x14ac:dyDescent="0.2">
      <c r="A965" s="92"/>
      <c r="B965" s="5" t="s">
        <v>3485</v>
      </c>
      <c r="C965" s="5" t="s">
        <v>3486</v>
      </c>
      <c r="D965" s="25" t="s">
        <v>1951</v>
      </c>
      <c r="E965" s="26" t="b">
        <v>0</v>
      </c>
      <c r="F965" s="44" t="s">
        <v>11653</v>
      </c>
    </row>
    <row r="966" spans="1:6" x14ac:dyDescent="0.2">
      <c r="A966" s="92"/>
      <c r="B966" s="5" t="s">
        <v>3487</v>
      </c>
      <c r="C966" s="5" t="s">
        <v>3488</v>
      </c>
      <c r="D966" s="25" t="s">
        <v>1951</v>
      </c>
      <c r="E966" s="26" t="b">
        <v>0</v>
      </c>
      <c r="F966" s="44" t="s">
        <v>11653</v>
      </c>
    </row>
    <row r="967" spans="1:6" x14ac:dyDescent="0.2">
      <c r="A967" s="92"/>
      <c r="B967" s="5" t="s">
        <v>3489</v>
      </c>
      <c r="C967" s="5" t="s">
        <v>3490</v>
      </c>
      <c r="D967" s="25" t="s">
        <v>1951</v>
      </c>
      <c r="E967" s="26" t="b">
        <v>0</v>
      </c>
      <c r="F967" s="44" t="s">
        <v>11653</v>
      </c>
    </row>
    <row r="968" spans="1:6" x14ac:dyDescent="0.2">
      <c r="A968" s="92"/>
      <c r="B968" s="5" t="s">
        <v>3491</v>
      </c>
      <c r="C968" s="5" t="s">
        <v>3492</v>
      </c>
      <c r="D968" s="5" t="s">
        <v>1891</v>
      </c>
      <c r="E968" s="16" t="b">
        <v>1</v>
      </c>
      <c r="F968" s="38" t="s">
        <v>12244</v>
      </c>
    </row>
    <row r="969" spans="1:6" x14ac:dyDescent="0.2">
      <c r="A969" s="92"/>
      <c r="B969" s="5" t="s">
        <v>3493</v>
      </c>
      <c r="C969" s="5" t="s">
        <v>3494</v>
      </c>
      <c r="D969" s="25" t="s">
        <v>1951</v>
      </c>
      <c r="E969" s="26" t="b">
        <v>0</v>
      </c>
      <c r="F969" s="44" t="s">
        <v>11653</v>
      </c>
    </row>
    <row r="970" spans="1:6" x14ac:dyDescent="0.2">
      <c r="A970" s="92"/>
      <c r="B970" s="5" t="s">
        <v>3495</v>
      </c>
      <c r="C970" s="5" t="s">
        <v>3496</v>
      </c>
      <c r="D970" s="25" t="s">
        <v>1951</v>
      </c>
      <c r="E970" s="26" t="b">
        <v>0</v>
      </c>
      <c r="F970" s="44" t="s">
        <v>11653</v>
      </c>
    </row>
    <row r="971" spans="1:6" x14ac:dyDescent="0.2">
      <c r="A971" s="92"/>
      <c r="B971" s="5" t="s">
        <v>3497</v>
      </c>
      <c r="C971" s="5" t="s">
        <v>3498</v>
      </c>
      <c r="D971" s="25" t="s">
        <v>1951</v>
      </c>
      <c r="E971" s="26" t="b">
        <v>0</v>
      </c>
      <c r="F971" s="44" t="s">
        <v>11653</v>
      </c>
    </row>
    <row r="972" spans="1:6" x14ac:dyDescent="0.2">
      <c r="A972" s="92"/>
      <c r="B972" s="5" t="s">
        <v>3499</v>
      </c>
      <c r="C972" s="5" t="s">
        <v>3500</v>
      </c>
      <c r="D972" s="25" t="s">
        <v>1951</v>
      </c>
      <c r="E972" s="26" t="b">
        <v>0</v>
      </c>
      <c r="F972" s="44" t="s">
        <v>11653</v>
      </c>
    </row>
    <row r="973" spans="1:6" x14ac:dyDescent="0.2">
      <c r="A973" s="92"/>
      <c r="B973" s="5" t="s">
        <v>3501</v>
      </c>
      <c r="C973" s="5" t="s">
        <v>3502</v>
      </c>
      <c r="D973" s="25" t="s">
        <v>1951</v>
      </c>
      <c r="E973" s="26" t="b">
        <v>0</v>
      </c>
      <c r="F973" s="44" t="s">
        <v>11653</v>
      </c>
    </row>
    <row r="974" spans="1:6" x14ac:dyDescent="0.2">
      <c r="A974" s="92"/>
      <c r="B974" s="5" t="s">
        <v>3503</v>
      </c>
      <c r="C974" s="5" t="s">
        <v>3504</v>
      </c>
      <c r="D974" s="25" t="s">
        <v>1951</v>
      </c>
      <c r="E974" s="26" t="b">
        <v>0</v>
      </c>
      <c r="F974" s="44" t="s">
        <v>11653</v>
      </c>
    </row>
    <row r="975" spans="1:6" x14ac:dyDescent="0.2">
      <c r="A975" s="92"/>
      <c r="B975" s="5" t="s">
        <v>3505</v>
      </c>
      <c r="C975" s="5" t="s">
        <v>3506</v>
      </c>
      <c r="D975" s="5" t="s">
        <v>1891</v>
      </c>
      <c r="E975" s="16" t="b">
        <v>1</v>
      </c>
      <c r="F975" s="38" t="s">
        <v>12245</v>
      </c>
    </row>
    <row r="976" spans="1:6" x14ac:dyDescent="0.2">
      <c r="A976" s="92"/>
      <c r="B976" s="5" t="s">
        <v>3507</v>
      </c>
      <c r="C976" s="5" t="s">
        <v>3508</v>
      </c>
      <c r="D976" s="25" t="s">
        <v>1951</v>
      </c>
      <c r="E976" s="26" t="b">
        <v>0</v>
      </c>
      <c r="F976" s="44" t="s">
        <v>11653</v>
      </c>
    </row>
    <row r="977" spans="1:6" x14ac:dyDescent="0.2">
      <c r="A977" s="92"/>
      <c r="B977" s="5" t="s">
        <v>3509</v>
      </c>
      <c r="C977" s="5" t="s">
        <v>3510</v>
      </c>
      <c r="D977" s="25" t="s">
        <v>1951</v>
      </c>
      <c r="E977" s="26" t="b">
        <v>0</v>
      </c>
      <c r="F977" s="44" t="s">
        <v>11653</v>
      </c>
    </row>
    <row r="978" spans="1:6" x14ac:dyDescent="0.2">
      <c r="A978" s="92"/>
      <c r="B978" s="5" t="s">
        <v>3511</v>
      </c>
      <c r="C978" s="5" t="s">
        <v>3512</v>
      </c>
      <c r="D978" s="25" t="s">
        <v>1951</v>
      </c>
      <c r="E978" s="26" t="b">
        <v>0</v>
      </c>
      <c r="F978" s="44" t="s">
        <v>11653</v>
      </c>
    </row>
    <row r="979" spans="1:6" x14ac:dyDescent="0.2">
      <c r="A979" s="92"/>
      <c r="B979" s="5" t="s">
        <v>3513</v>
      </c>
      <c r="C979" s="5" t="s">
        <v>3514</v>
      </c>
      <c r="D979" s="25" t="s">
        <v>1951</v>
      </c>
      <c r="E979" s="26" t="b">
        <v>0</v>
      </c>
      <c r="F979" s="44" t="s">
        <v>11653</v>
      </c>
    </row>
    <row r="980" spans="1:6" x14ac:dyDescent="0.2">
      <c r="A980" s="92"/>
      <c r="B980" s="5" t="s">
        <v>3515</v>
      </c>
      <c r="C980" s="5" t="s">
        <v>3516</v>
      </c>
      <c r="D980" s="25" t="s">
        <v>1951</v>
      </c>
      <c r="E980" s="26" t="b">
        <v>0</v>
      </c>
      <c r="F980" s="44" t="s">
        <v>11653</v>
      </c>
    </row>
    <row r="981" spans="1:6" x14ac:dyDescent="0.2">
      <c r="A981" s="92"/>
      <c r="B981" s="5" t="s">
        <v>3517</v>
      </c>
      <c r="C981" s="5" t="s">
        <v>3518</v>
      </c>
      <c r="D981" s="5" t="s">
        <v>1891</v>
      </c>
      <c r="E981" s="16" t="b">
        <v>1</v>
      </c>
      <c r="F981" s="38" t="s">
        <v>12246</v>
      </c>
    </row>
    <row r="982" spans="1:6" x14ac:dyDescent="0.2">
      <c r="A982" s="92"/>
      <c r="B982" s="5" t="s">
        <v>3519</v>
      </c>
      <c r="C982" s="5" t="s">
        <v>3520</v>
      </c>
      <c r="D982" s="25" t="s">
        <v>1951</v>
      </c>
      <c r="E982" s="26" t="b">
        <v>0</v>
      </c>
      <c r="F982" s="44" t="s">
        <v>11653</v>
      </c>
    </row>
    <row r="983" spans="1:6" x14ac:dyDescent="0.2">
      <c r="A983" s="92"/>
      <c r="B983" s="5" t="s">
        <v>3521</v>
      </c>
      <c r="C983" s="5" t="s">
        <v>3522</v>
      </c>
      <c r="D983" s="25" t="s">
        <v>1951</v>
      </c>
      <c r="E983" s="26" t="b">
        <v>0</v>
      </c>
      <c r="F983" s="44" t="s">
        <v>11653</v>
      </c>
    </row>
    <row r="984" spans="1:6" x14ac:dyDescent="0.2">
      <c r="A984" s="92"/>
      <c r="B984" s="5" t="s">
        <v>3523</v>
      </c>
      <c r="C984" s="5" t="s">
        <v>3524</v>
      </c>
      <c r="D984" s="25" t="s">
        <v>1951</v>
      </c>
      <c r="E984" s="26" t="b">
        <v>0</v>
      </c>
      <c r="F984" s="44" t="s">
        <v>11653</v>
      </c>
    </row>
    <row r="985" spans="1:6" x14ac:dyDescent="0.2">
      <c r="A985" s="92"/>
      <c r="B985" s="5" t="s">
        <v>3525</v>
      </c>
      <c r="C985" s="5" t="s">
        <v>3526</v>
      </c>
      <c r="D985" s="25" t="s">
        <v>1951</v>
      </c>
      <c r="E985" s="26" t="b">
        <v>0</v>
      </c>
      <c r="F985" s="44" t="s">
        <v>11653</v>
      </c>
    </row>
    <row r="986" spans="1:6" x14ac:dyDescent="0.2">
      <c r="A986" s="92"/>
      <c r="B986" s="5" t="s">
        <v>3527</v>
      </c>
      <c r="C986" s="5" t="s">
        <v>3528</v>
      </c>
      <c r="D986" s="5" t="s">
        <v>1891</v>
      </c>
      <c r="E986" s="16" t="b">
        <v>1</v>
      </c>
      <c r="F986" s="38" t="s">
        <v>12247</v>
      </c>
    </row>
    <row r="987" spans="1:6" x14ac:dyDescent="0.2">
      <c r="A987" s="92"/>
      <c r="B987" s="5" t="s">
        <v>3529</v>
      </c>
      <c r="C987" s="5" t="s">
        <v>3530</v>
      </c>
      <c r="D987" s="25" t="s">
        <v>1951</v>
      </c>
      <c r="E987" s="26" t="b">
        <v>0</v>
      </c>
      <c r="F987" s="44" t="s">
        <v>11653</v>
      </c>
    </row>
    <row r="988" spans="1:6" x14ac:dyDescent="0.2">
      <c r="A988" s="92"/>
      <c r="B988" s="5" t="s">
        <v>3531</v>
      </c>
      <c r="C988" s="5" t="s">
        <v>3532</v>
      </c>
      <c r="D988" s="25" t="s">
        <v>1951</v>
      </c>
      <c r="E988" s="26" t="b">
        <v>0</v>
      </c>
      <c r="F988" s="44" t="s">
        <v>11653</v>
      </c>
    </row>
    <row r="989" spans="1:6" x14ac:dyDescent="0.2">
      <c r="A989" s="92"/>
      <c r="B989" s="5" t="s">
        <v>3533</v>
      </c>
      <c r="C989" s="5" t="s">
        <v>3534</v>
      </c>
      <c r="D989" s="25" t="s">
        <v>1951</v>
      </c>
      <c r="E989" s="26" t="b">
        <v>0</v>
      </c>
      <c r="F989" s="44" t="s">
        <v>11653</v>
      </c>
    </row>
    <row r="990" spans="1:6" x14ac:dyDescent="0.2">
      <c r="A990" s="92"/>
      <c r="B990" s="5" t="s">
        <v>3535</v>
      </c>
      <c r="C990" s="5" t="s">
        <v>3536</v>
      </c>
      <c r="D990" s="25" t="s">
        <v>1951</v>
      </c>
      <c r="E990" s="26" t="b">
        <v>0</v>
      </c>
      <c r="F990" s="44" t="s">
        <v>11653</v>
      </c>
    </row>
    <row r="991" spans="1:6" x14ac:dyDescent="0.2">
      <c r="A991" s="92"/>
      <c r="B991" s="5" t="s">
        <v>3537</v>
      </c>
      <c r="C991" s="5" t="s">
        <v>3538</v>
      </c>
      <c r="D991" s="25" t="s">
        <v>1951</v>
      </c>
      <c r="E991" s="26" t="b">
        <v>0</v>
      </c>
      <c r="F991" s="44" t="s">
        <v>11653</v>
      </c>
    </row>
    <row r="992" spans="1:6" x14ac:dyDescent="0.2">
      <c r="A992" s="92"/>
      <c r="B992" s="5" t="s">
        <v>3539</v>
      </c>
      <c r="C992" s="5" t="s">
        <v>3540</v>
      </c>
      <c r="D992" s="25" t="s">
        <v>1951</v>
      </c>
      <c r="E992" s="26" t="b">
        <v>0</v>
      </c>
      <c r="F992" s="44" t="s">
        <v>11653</v>
      </c>
    </row>
    <row r="993" spans="1:6" x14ac:dyDescent="0.2">
      <c r="A993" s="92"/>
      <c r="B993" s="5" t="s">
        <v>3541</v>
      </c>
      <c r="C993" s="5" t="s">
        <v>3542</v>
      </c>
      <c r="D993" s="25" t="s">
        <v>1951</v>
      </c>
      <c r="E993" s="26" t="b">
        <v>0</v>
      </c>
      <c r="F993" s="44" t="s">
        <v>11653</v>
      </c>
    </row>
    <row r="994" spans="1:6" x14ac:dyDescent="0.2">
      <c r="A994" s="92"/>
      <c r="B994" s="5" t="s">
        <v>3543</v>
      </c>
      <c r="C994" s="5" t="s">
        <v>16416</v>
      </c>
      <c r="D994" s="5" t="s">
        <v>3544</v>
      </c>
      <c r="E994" s="16" t="b">
        <v>1</v>
      </c>
      <c r="F994" s="38" t="s">
        <v>12248</v>
      </c>
    </row>
    <row r="995" spans="1:6" x14ac:dyDescent="0.2">
      <c r="A995" s="92"/>
      <c r="B995" s="5" t="s">
        <v>3545</v>
      </c>
      <c r="C995" s="5" t="s">
        <v>3546</v>
      </c>
      <c r="D995" s="5" t="s">
        <v>1891</v>
      </c>
      <c r="E995" s="16" t="b">
        <v>1</v>
      </c>
      <c r="F995" s="38" t="s">
        <v>12249</v>
      </c>
    </row>
    <row r="996" spans="1:6" x14ac:dyDescent="0.2">
      <c r="A996" s="92"/>
      <c r="B996" s="5" t="s">
        <v>3547</v>
      </c>
      <c r="C996" s="5" t="s">
        <v>3548</v>
      </c>
      <c r="D996" s="25" t="s">
        <v>1951</v>
      </c>
      <c r="E996" s="26" t="b">
        <v>0</v>
      </c>
      <c r="F996" s="44" t="s">
        <v>11653</v>
      </c>
    </row>
    <row r="997" spans="1:6" x14ac:dyDescent="0.2">
      <c r="A997" s="92"/>
      <c r="B997" s="5" t="s">
        <v>3549</v>
      </c>
      <c r="C997" s="5" t="s">
        <v>3550</v>
      </c>
      <c r="D997" s="25" t="s">
        <v>1951</v>
      </c>
      <c r="E997" s="26" t="b">
        <v>0</v>
      </c>
      <c r="F997" s="44" t="s">
        <v>11653</v>
      </c>
    </row>
    <row r="998" spans="1:6" x14ac:dyDescent="0.2">
      <c r="A998" s="92"/>
      <c r="B998" s="5" t="s">
        <v>3551</v>
      </c>
      <c r="C998" s="5" t="s">
        <v>3552</v>
      </c>
      <c r="D998" s="25" t="s">
        <v>1951</v>
      </c>
      <c r="E998" s="26" t="b">
        <v>0</v>
      </c>
      <c r="F998" s="44" t="s">
        <v>11653</v>
      </c>
    </row>
    <row r="999" spans="1:6" x14ac:dyDescent="0.2">
      <c r="A999" s="92"/>
      <c r="B999" s="5" t="s">
        <v>3553</v>
      </c>
      <c r="C999" s="5" t="s">
        <v>3554</v>
      </c>
      <c r="D999" s="25" t="s">
        <v>1951</v>
      </c>
      <c r="E999" s="26" t="b">
        <v>0</v>
      </c>
      <c r="F999" s="44" t="s">
        <v>11653</v>
      </c>
    </row>
    <row r="1000" spans="1:6" x14ac:dyDescent="0.2">
      <c r="A1000" s="92"/>
      <c r="B1000" s="5" t="s">
        <v>3555</v>
      </c>
      <c r="C1000" s="5" t="s">
        <v>3556</v>
      </c>
      <c r="D1000" s="25" t="s">
        <v>1951</v>
      </c>
      <c r="E1000" s="26" t="b">
        <v>0</v>
      </c>
      <c r="F1000" s="44" t="s">
        <v>11653</v>
      </c>
    </row>
    <row r="1001" spans="1:6" x14ac:dyDescent="0.2">
      <c r="A1001" s="92"/>
      <c r="B1001" s="5" t="s">
        <v>3557</v>
      </c>
      <c r="C1001" s="5" t="s">
        <v>3558</v>
      </c>
      <c r="D1001" s="25" t="s">
        <v>1951</v>
      </c>
      <c r="E1001" s="26" t="b">
        <v>0</v>
      </c>
      <c r="F1001" s="44" t="s">
        <v>11653</v>
      </c>
    </row>
    <row r="1002" spans="1:6" x14ac:dyDescent="0.2">
      <c r="A1002" s="92"/>
      <c r="B1002" s="5" t="s">
        <v>3559</v>
      </c>
      <c r="C1002" s="5" t="s">
        <v>3560</v>
      </c>
      <c r="D1002" s="25" t="s">
        <v>1951</v>
      </c>
      <c r="E1002" s="26" t="b">
        <v>0</v>
      </c>
      <c r="F1002" s="44" t="s">
        <v>11653</v>
      </c>
    </row>
    <row r="1003" spans="1:6" x14ac:dyDescent="0.2">
      <c r="A1003" s="92"/>
      <c r="B1003" s="5" t="s">
        <v>3561</v>
      </c>
      <c r="C1003" s="5" t="s">
        <v>3562</v>
      </c>
      <c r="D1003" s="25" t="s">
        <v>1951</v>
      </c>
      <c r="E1003" s="26" t="b">
        <v>0</v>
      </c>
      <c r="F1003" s="44" t="s">
        <v>11653</v>
      </c>
    </row>
    <row r="1004" spans="1:6" x14ac:dyDescent="0.2">
      <c r="A1004" s="92"/>
      <c r="B1004" s="5" t="s">
        <v>3563</v>
      </c>
      <c r="C1004" s="5" t="s">
        <v>3564</v>
      </c>
      <c r="D1004" s="25" t="s">
        <v>1951</v>
      </c>
      <c r="E1004" s="26" t="b">
        <v>0</v>
      </c>
      <c r="F1004" s="44" t="s">
        <v>11653</v>
      </c>
    </row>
    <row r="1005" spans="1:6" x14ac:dyDescent="0.2">
      <c r="A1005" s="92"/>
      <c r="B1005" s="5" t="s">
        <v>3565</v>
      </c>
      <c r="C1005" s="5" t="s">
        <v>3566</v>
      </c>
      <c r="D1005" s="25" t="s">
        <v>1951</v>
      </c>
      <c r="E1005" s="26" t="b">
        <v>0</v>
      </c>
      <c r="F1005" s="44" t="s">
        <v>11653</v>
      </c>
    </row>
    <row r="1006" spans="1:6" x14ac:dyDescent="0.2">
      <c r="A1006" s="92"/>
      <c r="B1006" s="5" t="s">
        <v>3567</v>
      </c>
      <c r="C1006" s="5" t="s">
        <v>3568</v>
      </c>
      <c r="D1006" s="25" t="s">
        <v>1951</v>
      </c>
      <c r="E1006" s="26" t="b">
        <v>0</v>
      </c>
      <c r="F1006" s="44" t="s">
        <v>11653</v>
      </c>
    </row>
    <row r="1007" spans="1:6" x14ac:dyDescent="0.2">
      <c r="A1007" s="92"/>
      <c r="B1007" s="5" t="s">
        <v>3569</v>
      </c>
      <c r="C1007" s="5" t="s">
        <v>3570</v>
      </c>
      <c r="D1007" s="25" t="s">
        <v>1951</v>
      </c>
      <c r="E1007" s="26" t="b">
        <v>0</v>
      </c>
      <c r="F1007" s="44" t="s">
        <v>11653</v>
      </c>
    </row>
    <row r="1008" spans="1:6" x14ac:dyDescent="0.2">
      <c r="A1008" s="92"/>
      <c r="B1008" s="5" t="s">
        <v>3571</v>
      </c>
      <c r="C1008" s="5" t="s">
        <v>3572</v>
      </c>
      <c r="D1008" s="5" t="s">
        <v>1891</v>
      </c>
      <c r="E1008" s="16" t="b">
        <v>1</v>
      </c>
      <c r="F1008" s="38" t="s">
        <v>12250</v>
      </c>
    </row>
    <row r="1009" spans="1:6" x14ac:dyDescent="0.2">
      <c r="A1009" s="92"/>
      <c r="B1009" s="5" t="s">
        <v>3573</v>
      </c>
      <c r="C1009" s="5" t="s">
        <v>3574</v>
      </c>
      <c r="D1009" s="25" t="s">
        <v>1951</v>
      </c>
      <c r="E1009" s="26" t="b">
        <v>0</v>
      </c>
      <c r="F1009" s="44" t="s">
        <v>11653</v>
      </c>
    </row>
    <row r="1010" spans="1:6" x14ac:dyDescent="0.2">
      <c r="A1010" s="92"/>
      <c r="B1010" s="5" t="s">
        <v>3575</v>
      </c>
      <c r="C1010" s="5" t="s">
        <v>3576</v>
      </c>
      <c r="D1010" s="25" t="s">
        <v>1951</v>
      </c>
      <c r="E1010" s="26" t="b">
        <v>0</v>
      </c>
      <c r="F1010" s="44" t="s">
        <v>11653</v>
      </c>
    </row>
    <row r="1011" spans="1:6" x14ac:dyDescent="0.2">
      <c r="A1011" s="92"/>
      <c r="B1011" s="5" t="s">
        <v>3577</v>
      </c>
      <c r="C1011" s="5" t="s">
        <v>3578</v>
      </c>
      <c r="D1011" s="25" t="s">
        <v>1951</v>
      </c>
      <c r="E1011" s="26" t="b">
        <v>0</v>
      </c>
      <c r="F1011" s="44" t="s">
        <v>11653</v>
      </c>
    </row>
    <row r="1012" spans="1:6" x14ac:dyDescent="0.2">
      <c r="A1012" s="92"/>
      <c r="B1012" s="5" t="s">
        <v>3579</v>
      </c>
      <c r="C1012" s="5" t="s">
        <v>3580</v>
      </c>
      <c r="D1012" s="25" t="s">
        <v>1951</v>
      </c>
      <c r="E1012" s="26" t="b">
        <v>0</v>
      </c>
      <c r="F1012" s="44" t="s">
        <v>11653</v>
      </c>
    </row>
    <row r="1013" spans="1:6" x14ac:dyDescent="0.2">
      <c r="A1013" s="92"/>
      <c r="B1013" s="5" t="s">
        <v>3581</v>
      </c>
      <c r="C1013" s="5" t="s">
        <v>3582</v>
      </c>
      <c r="D1013" s="25" t="s">
        <v>1951</v>
      </c>
      <c r="E1013" s="26" t="b">
        <v>0</v>
      </c>
      <c r="F1013" s="44" t="s">
        <v>11653</v>
      </c>
    </row>
    <row r="1014" spans="1:6" x14ac:dyDescent="0.2">
      <c r="A1014" s="92"/>
      <c r="B1014" s="5" t="s">
        <v>3583</v>
      </c>
      <c r="C1014" s="5" t="s">
        <v>3584</v>
      </c>
      <c r="D1014" s="25" t="s">
        <v>1951</v>
      </c>
      <c r="E1014" s="26" t="b">
        <v>0</v>
      </c>
      <c r="F1014" s="44" t="s">
        <v>11653</v>
      </c>
    </row>
    <row r="1015" spans="1:6" x14ac:dyDescent="0.2">
      <c r="A1015" s="92"/>
      <c r="B1015" s="5" t="s">
        <v>3585</v>
      </c>
      <c r="C1015" s="5" t="s">
        <v>3586</v>
      </c>
      <c r="D1015" s="25" t="s">
        <v>1951</v>
      </c>
      <c r="E1015" s="26" t="b">
        <v>0</v>
      </c>
      <c r="F1015" s="44" t="s">
        <v>11653</v>
      </c>
    </row>
    <row r="1016" spans="1:6" x14ac:dyDescent="0.2">
      <c r="A1016" s="92"/>
      <c r="B1016" s="5" t="s">
        <v>3587</v>
      </c>
      <c r="C1016" s="5" t="s">
        <v>3588</v>
      </c>
      <c r="D1016" s="5" t="s">
        <v>1891</v>
      </c>
      <c r="E1016" s="16" t="b">
        <v>1</v>
      </c>
      <c r="F1016" s="38" t="s">
        <v>12251</v>
      </c>
    </row>
    <row r="1017" spans="1:6" x14ac:dyDescent="0.2">
      <c r="A1017" s="92"/>
      <c r="B1017" s="5" t="s">
        <v>3589</v>
      </c>
      <c r="C1017" s="5" t="s">
        <v>3590</v>
      </c>
      <c r="D1017" s="25" t="s">
        <v>1951</v>
      </c>
      <c r="E1017" s="26" t="b">
        <v>0</v>
      </c>
      <c r="F1017" s="44" t="s">
        <v>11653</v>
      </c>
    </row>
    <row r="1018" spans="1:6" x14ac:dyDescent="0.2">
      <c r="A1018" s="92"/>
      <c r="B1018" s="5" t="s">
        <v>3591</v>
      </c>
      <c r="C1018" s="5" t="s">
        <v>3592</v>
      </c>
      <c r="D1018" s="25" t="s">
        <v>1951</v>
      </c>
      <c r="E1018" s="26" t="b">
        <v>0</v>
      </c>
      <c r="F1018" s="44" t="s">
        <v>11653</v>
      </c>
    </row>
    <row r="1019" spans="1:6" x14ac:dyDescent="0.2">
      <c r="A1019" s="92"/>
      <c r="B1019" s="5" t="s">
        <v>3593</v>
      </c>
      <c r="C1019" s="5" t="s">
        <v>3594</v>
      </c>
      <c r="D1019" s="25" t="s">
        <v>1951</v>
      </c>
      <c r="E1019" s="26" t="b">
        <v>0</v>
      </c>
      <c r="F1019" s="44" t="s">
        <v>11653</v>
      </c>
    </row>
    <row r="1020" spans="1:6" x14ac:dyDescent="0.2">
      <c r="A1020" s="92"/>
      <c r="B1020" s="5" t="s">
        <v>3595</v>
      </c>
      <c r="C1020" s="5" t="s">
        <v>3596</v>
      </c>
      <c r="D1020" s="25" t="s">
        <v>1951</v>
      </c>
      <c r="E1020" s="26" t="b">
        <v>0</v>
      </c>
      <c r="F1020" s="44" t="s">
        <v>11653</v>
      </c>
    </row>
    <row r="1021" spans="1:6" x14ac:dyDescent="0.2">
      <c r="A1021" s="92"/>
      <c r="B1021" s="5" t="s">
        <v>3597</v>
      </c>
      <c r="C1021" s="5" t="s">
        <v>3598</v>
      </c>
      <c r="D1021" s="25" t="s">
        <v>1951</v>
      </c>
      <c r="E1021" s="26" t="b">
        <v>0</v>
      </c>
      <c r="F1021" s="44" t="s">
        <v>11653</v>
      </c>
    </row>
    <row r="1022" spans="1:6" x14ac:dyDescent="0.2">
      <c r="A1022" s="92"/>
      <c r="B1022" s="5" t="s">
        <v>3599</v>
      </c>
      <c r="C1022" s="5" t="s">
        <v>3600</v>
      </c>
      <c r="D1022" s="5" t="s">
        <v>1891</v>
      </c>
      <c r="E1022" s="16" t="b">
        <v>1</v>
      </c>
      <c r="F1022" s="38" t="s">
        <v>12252</v>
      </c>
    </row>
    <row r="1023" spans="1:6" x14ac:dyDescent="0.2">
      <c r="A1023" s="92"/>
      <c r="B1023" s="5" t="s">
        <v>3601</v>
      </c>
      <c r="C1023" s="5" t="s">
        <v>3602</v>
      </c>
      <c r="D1023" s="25" t="s">
        <v>1951</v>
      </c>
      <c r="E1023" s="26" t="b">
        <v>0</v>
      </c>
      <c r="F1023" s="44" t="s">
        <v>11653</v>
      </c>
    </row>
    <row r="1024" spans="1:6" x14ac:dyDescent="0.2">
      <c r="A1024" s="92"/>
      <c r="B1024" s="5" t="s">
        <v>3603</v>
      </c>
      <c r="C1024" s="5" t="s">
        <v>3604</v>
      </c>
      <c r="D1024" s="25" t="s">
        <v>1951</v>
      </c>
      <c r="E1024" s="26" t="b">
        <v>0</v>
      </c>
      <c r="F1024" s="44" t="s">
        <v>11653</v>
      </c>
    </row>
    <row r="1025" spans="1:6" x14ac:dyDescent="0.2">
      <c r="A1025" s="92"/>
      <c r="B1025" s="5" t="s">
        <v>3605</v>
      </c>
      <c r="C1025" s="5" t="s">
        <v>3606</v>
      </c>
      <c r="D1025" s="25" t="s">
        <v>1951</v>
      </c>
      <c r="E1025" s="26" t="b">
        <v>0</v>
      </c>
      <c r="F1025" s="44" t="s">
        <v>11653</v>
      </c>
    </row>
    <row r="1026" spans="1:6" x14ac:dyDescent="0.2">
      <c r="A1026" s="93"/>
      <c r="B1026" s="14" t="s">
        <v>3607</v>
      </c>
      <c r="C1026" s="14" t="s">
        <v>3608</v>
      </c>
      <c r="D1026" s="27" t="s">
        <v>1951</v>
      </c>
      <c r="E1026" s="28" t="b">
        <v>0</v>
      </c>
      <c r="F1026" s="45" t="s">
        <v>11653</v>
      </c>
    </row>
    <row r="1027" spans="1:6" x14ac:dyDescent="0.2">
      <c r="A1027" s="91" t="str">
        <f>HYPERLINK("[#]Codes_for_GE_Names!A77:H77","DENMARK")</f>
        <v>DENMARK</v>
      </c>
      <c r="B1027" s="11" t="s">
        <v>3609</v>
      </c>
      <c r="C1027" s="11" t="s">
        <v>3610</v>
      </c>
      <c r="D1027" s="11" t="s">
        <v>1891</v>
      </c>
      <c r="E1027" s="15" t="b">
        <v>1</v>
      </c>
      <c r="F1027" s="43" t="s">
        <v>12253</v>
      </c>
    </row>
    <row r="1028" spans="1:6" x14ac:dyDescent="0.2">
      <c r="A1028" s="92"/>
      <c r="B1028" s="5" t="s">
        <v>3611</v>
      </c>
      <c r="C1028" s="5" t="s">
        <v>3612</v>
      </c>
      <c r="D1028" s="5" t="s">
        <v>1891</v>
      </c>
      <c r="E1028" s="16" t="b">
        <v>1</v>
      </c>
      <c r="F1028" s="38" t="s">
        <v>12254</v>
      </c>
    </row>
    <row r="1029" spans="1:6" x14ac:dyDescent="0.2">
      <c r="A1029" s="92"/>
      <c r="B1029" s="5" t="s">
        <v>3613</v>
      </c>
      <c r="C1029" s="5" t="s">
        <v>3614</v>
      </c>
      <c r="D1029" s="5" t="s">
        <v>1891</v>
      </c>
      <c r="E1029" s="16" t="b">
        <v>1</v>
      </c>
      <c r="F1029" s="38" t="s">
        <v>12255</v>
      </c>
    </row>
    <row r="1030" spans="1:6" x14ac:dyDescent="0.2">
      <c r="A1030" s="92"/>
      <c r="B1030" s="5" t="s">
        <v>3615</v>
      </c>
      <c r="C1030" s="5" t="s">
        <v>3616</v>
      </c>
      <c r="D1030" s="5" t="s">
        <v>1891</v>
      </c>
      <c r="E1030" s="16" t="b">
        <v>1</v>
      </c>
      <c r="F1030" s="38" t="s">
        <v>12256</v>
      </c>
    </row>
    <row r="1031" spans="1:6" x14ac:dyDescent="0.2">
      <c r="A1031" s="93"/>
      <c r="B1031" s="14" t="s">
        <v>3617</v>
      </c>
      <c r="C1031" s="14" t="s">
        <v>3618</v>
      </c>
      <c r="D1031" s="14" t="s">
        <v>1891</v>
      </c>
      <c r="E1031" s="17" t="b">
        <v>1</v>
      </c>
      <c r="F1031" s="39" t="s">
        <v>12257</v>
      </c>
    </row>
    <row r="1032" spans="1:6" x14ac:dyDescent="0.2">
      <c r="A1032" s="91" t="str">
        <f>HYPERLINK("[#]Codes_for_GE_Names!A80:H80","DJIBOUTI")</f>
        <v>DJIBOUTI</v>
      </c>
      <c r="B1032" s="11" t="s">
        <v>3619</v>
      </c>
      <c r="C1032" s="11" t="s">
        <v>3620</v>
      </c>
      <c r="D1032" s="11" t="s">
        <v>1891</v>
      </c>
      <c r="E1032" s="15" t="b">
        <v>1</v>
      </c>
      <c r="F1032" s="43" t="s">
        <v>12258</v>
      </c>
    </row>
    <row r="1033" spans="1:6" x14ac:dyDescent="0.2">
      <c r="A1033" s="92"/>
      <c r="B1033" s="5" t="s">
        <v>3621</v>
      </c>
      <c r="C1033" s="5" t="s">
        <v>3622</v>
      </c>
      <c r="D1033" s="5" t="s">
        <v>1891</v>
      </c>
      <c r="E1033" s="16" t="b">
        <v>1</v>
      </c>
      <c r="F1033" s="38" t="s">
        <v>12259</v>
      </c>
    </row>
    <row r="1034" spans="1:6" x14ac:dyDescent="0.2">
      <c r="A1034" s="92"/>
      <c r="B1034" s="5" t="s">
        <v>3623</v>
      </c>
      <c r="C1034" s="5" t="s">
        <v>3624</v>
      </c>
      <c r="D1034" s="5" t="s">
        <v>1891</v>
      </c>
      <c r="E1034" s="16" t="b">
        <v>1</v>
      </c>
      <c r="F1034" s="38" t="s">
        <v>12260</v>
      </c>
    </row>
    <row r="1035" spans="1:6" x14ac:dyDescent="0.2">
      <c r="A1035" s="92"/>
      <c r="B1035" s="5" t="s">
        <v>3625</v>
      </c>
      <c r="C1035" s="5" t="s">
        <v>403</v>
      </c>
      <c r="D1035" s="5" t="s">
        <v>1912</v>
      </c>
      <c r="E1035" s="16" t="b">
        <v>1</v>
      </c>
      <c r="F1035" s="38" t="s">
        <v>12261</v>
      </c>
    </row>
    <row r="1036" spans="1:6" x14ac:dyDescent="0.2">
      <c r="A1036" s="92"/>
      <c r="B1036" s="5" t="s">
        <v>3626</v>
      </c>
      <c r="C1036" s="5" t="s">
        <v>3627</v>
      </c>
      <c r="D1036" s="5" t="s">
        <v>1891</v>
      </c>
      <c r="E1036" s="16" t="b">
        <v>1</v>
      </c>
      <c r="F1036" s="38" t="s">
        <v>12262</v>
      </c>
    </row>
    <row r="1037" spans="1:6" x14ac:dyDescent="0.2">
      <c r="A1037" s="93"/>
      <c r="B1037" s="14" t="s">
        <v>3628</v>
      </c>
      <c r="C1037" s="14" t="s">
        <v>3629</v>
      </c>
      <c r="D1037" s="14" t="s">
        <v>1891</v>
      </c>
      <c r="E1037" s="17" t="b">
        <v>1</v>
      </c>
      <c r="F1037" s="39" t="s">
        <v>12263</v>
      </c>
    </row>
    <row r="1038" spans="1:6" x14ac:dyDescent="0.2">
      <c r="A1038" s="91" t="str">
        <f>HYPERLINK("[#]Codes_for_GE_Names!A81:H81","DOMINICA")</f>
        <v>DOMINICA</v>
      </c>
      <c r="B1038" s="11" t="s">
        <v>3630</v>
      </c>
      <c r="C1038" s="11" t="s">
        <v>2319</v>
      </c>
      <c r="D1038" s="11" t="s">
        <v>1779</v>
      </c>
      <c r="E1038" s="15" t="b">
        <v>1</v>
      </c>
      <c r="F1038" s="43" t="s">
        <v>12264</v>
      </c>
    </row>
    <row r="1039" spans="1:6" x14ac:dyDescent="0.2">
      <c r="A1039" s="92"/>
      <c r="B1039" s="5" t="s">
        <v>3631</v>
      </c>
      <c r="C1039" s="5" t="s">
        <v>3632</v>
      </c>
      <c r="D1039" s="5" t="s">
        <v>1779</v>
      </c>
      <c r="E1039" s="16" t="b">
        <v>1</v>
      </c>
      <c r="F1039" s="38" t="s">
        <v>12265</v>
      </c>
    </row>
    <row r="1040" spans="1:6" x14ac:dyDescent="0.2">
      <c r="A1040" s="92"/>
      <c r="B1040" s="5" t="s">
        <v>3633</v>
      </c>
      <c r="C1040" s="5" t="s">
        <v>1829</v>
      </c>
      <c r="D1040" s="5" t="s">
        <v>1779</v>
      </c>
      <c r="E1040" s="16" t="b">
        <v>1</v>
      </c>
      <c r="F1040" s="38" t="s">
        <v>12266</v>
      </c>
    </row>
    <row r="1041" spans="1:6" x14ac:dyDescent="0.2">
      <c r="A1041" s="92"/>
      <c r="B1041" s="5" t="s">
        <v>3634</v>
      </c>
      <c r="C1041" s="5" t="s">
        <v>1831</v>
      </c>
      <c r="D1041" s="5" t="s">
        <v>1779</v>
      </c>
      <c r="E1041" s="16" t="b">
        <v>1</v>
      </c>
      <c r="F1041" s="38" t="s">
        <v>12267</v>
      </c>
    </row>
    <row r="1042" spans="1:6" x14ac:dyDescent="0.2">
      <c r="A1042" s="92"/>
      <c r="B1042" s="5" t="s">
        <v>3635</v>
      </c>
      <c r="C1042" s="5" t="s">
        <v>2325</v>
      </c>
      <c r="D1042" s="5" t="s">
        <v>1779</v>
      </c>
      <c r="E1042" s="16" t="b">
        <v>1</v>
      </c>
      <c r="F1042" s="38" t="s">
        <v>12268</v>
      </c>
    </row>
    <row r="1043" spans="1:6" x14ac:dyDescent="0.2">
      <c r="A1043" s="92"/>
      <c r="B1043" s="5" t="s">
        <v>3636</v>
      </c>
      <c r="C1043" s="5" t="s">
        <v>3637</v>
      </c>
      <c r="D1043" s="5" t="s">
        <v>1779</v>
      </c>
      <c r="E1043" s="16" t="b">
        <v>1</v>
      </c>
      <c r="F1043" s="38" t="s">
        <v>12269</v>
      </c>
    </row>
    <row r="1044" spans="1:6" x14ac:dyDescent="0.2">
      <c r="A1044" s="92"/>
      <c r="B1044" s="5" t="s">
        <v>3638</v>
      </c>
      <c r="C1044" s="5" t="s">
        <v>3639</v>
      </c>
      <c r="D1044" s="5" t="s">
        <v>1779</v>
      </c>
      <c r="E1044" s="16" t="b">
        <v>1</v>
      </c>
      <c r="F1044" s="38" t="s">
        <v>12270</v>
      </c>
    </row>
    <row r="1045" spans="1:6" x14ac:dyDescent="0.2">
      <c r="A1045" s="92"/>
      <c r="B1045" s="5" t="s">
        <v>3640</v>
      </c>
      <c r="C1045" s="5" t="s">
        <v>3641</v>
      </c>
      <c r="D1045" s="5" t="s">
        <v>1779</v>
      </c>
      <c r="E1045" s="16" t="b">
        <v>1</v>
      </c>
      <c r="F1045" s="38" t="s">
        <v>12271</v>
      </c>
    </row>
    <row r="1046" spans="1:6" x14ac:dyDescent="0.2">
      <c r="A1046" s="92"/>
      <c r="B1046" s="5" t="s">
        <v>3642</v>
      </c>
      <c r="C1046" s="5" t="s">
        <v>1835</v>
      </c>
      <c r="D1046" s="5" t="s">
        <v>1779</v>
      </c>
      <c r="E1046" s="16" t="b">
        <v>1</v>
      </c>
      <c r="F1046" s="38" t="s">
        <v>12272</v>
      </c>
    </row>
    <row r="1047" spans="1:6" x14ac:dyDescent="0.2">
      <c r="A1047" s="93"/>
      <c r="B1047" s="14" t="s">
        <v>3643</v>
      </c>
      <c r="C1047" s="14" t="s">
        <v>1837</v>
      </c>
      <c r="D1047" s="14" t="s">
        <v>1779</v>
      </c>
      <c r="E1047" s="17" t="b">
        <v>1</v>
      </c>
      <c r="F1047" s="39" t="s">
        <v>12273</v>
      </c>
    </row>
    <row r="1048" spans="1:6" x14ac:dyDescent="0.2">
      <c r="A1048" s="91" t="str">
        <f>HYPERLINK("[#]Codes_for_GE_Names!A82:H82","DOMINICAN REPUBLIC")</f>
        <v>DOMINICAN REPUBLIC</v>
      </c>
      <c r="B1048" s="11" t="s">
        <v>3644</v>
      </c>
      <c r="C1048" s="11" t="s">
        <v>3645</v>
      </c>
      <c r="D1048" s="11" t="s">
        <v>1891</v>
      </c>
      <c r="E1048" s="15" t="b">
        <v>1</v>
      </c>
      <c r="F1048" s="43" t="s">
        <v>12274</v>
      </c>
    </row>
    <row r="1049" spans="1:6" x14ac:dyDescent="0.2">
      <c r="A1049" s="92"/>
      <c r="B1049" s="5" t="s">
        <v>3646</v>
      </c>
      <c r="C1049" s="5" t="s">
        <v>3647</v>
      </c>
      <c r="D1049" s="25" t="s">
        <v>1589</v>
      </c>
      <c r="E1049" s="26" t="b">
        <v>0</v>
      </c>
      <c r="F1049" s="44" t="s">
        <v>11653</v>
      </c>
    </row>
    <row r="1050" spans="1:6" x14ac:dyDescent="0.2">
      <c r="A1050" s="92"/>
      <c r="B1050" s="5" t="s">
        <v>3648</v>
      </c>
      <c r="C1050" s="5" t="s">
        <v>3649</v>
      </c>
      <c r="D1050" s="25" t="s">
        <v>1589</v>
      </c>
      <c r="E1050" s="26" t="b">
        <v>0</v>
      </c>
      <c r="F1050" s="44" t="s">
        <v>11653</v>
      </c>
    </row>
    <row r="1051" spans="1:6" x14ac:dyDescent="0.2">
      <c r="A1051" s="92"/>
      <c r="B1051" s="5" t="s">
        <v>3650</v>
      </c>
      <c r="C1051" s="5" t="s">
        <v>3651</v>
      </c>
      <c r="D1051" s="25" t="s">
        <v>1589</v>
      </c>
      <c r="E1051" s="26" t="b">
        <v>0</v>
      </c>
      <c r="F1051" s="44" t="s">
        <v>11653</v>
      </c>
    </row>
    <row r="1052" spans="1:6" x14ac:dyDescent="0.2">
      <c r="A1052" s="92"/>
      <c r="B1052" s="5" t="s">
        <v>3652</v>
      </c>
      <c r="C1052" s="5" t="s">
        <v>3653</v>
      </c>
      <c r="D1052" s="25" t="s">
        <v>1589</v>
      </c>
      <c r="E1052" s="26" t="b">
        <v>0</v>
      </c>
      <c r="F1052" s="44" t="s">
        <v>11653</v>
      </c>
    </row>
    <row r="1053" spans="1:6" x14ac:dyDescent="0.2">
      <c r="A1053" s="92"/>
      <c r="B1053" s="5" t="s">
        <v>3654</v>
      </c>
      <c r="C1053" s="5" t="s">
        <v>3655</v>
      </c>
      <c r="D1053" s="5" t="s">
        <v>1891</v>
      </c>
      <c r="E1053" s="16" t="b">
        <v>1</v>
      </c>
      <c r="F1053" s="38" t="s">
        <v>12275</v>
      </c>
    </row>
    <row r="1054" spans="1:6" x14ac:dyDescent="0.2">
      <c r="A1054" s="92"/>
      <c r="B1054" s="5" t="s">
        <v>3656</v>
      </c>
      <c r="C1054" s="5" t="s">
        <v>3657</v>
      </c>
      <c r="D1054" s="25" t="s">
        <v>1589</v>
      </c>
      <c r="E1054" s="26" t="b">
        <v>0</v>
      </c>
      <c r="F1054" s="44" t="s">
        <v>11653</v>
      </c>
    </row>
    <row r="1055" spans="1:6" x14ac:dyDescent="0.2">
      <c r="A1055" s="92"/>
      <c r="B1055" s="5" t="s">
        <v>3658</v>
      </c>
      <c r="C1055" s="5" t="s">
        <v>3659</v>
      </c>
      <c r="D1055" s="25" t="s">
        <v>1589</v>
      </c>
      <c r="E1055" s="26" t="b">
        <v>0</v>
      </c>
      <c r="F1055" s="44" t="s">
        <v>11653</v>
      </c>
    </row>
    <row r="1056" spans="1:6" x14ac:dyDescent="0.2">
      <c r="A1056" s="92"/>
      <c r="B1056" s="5" t="s">
        <v>3660</v>
      </c>
      <c r="C1056" s="5" t="s">
        <v>3661</v>
      </c>
      <c r="D1056" s="25" t="s">
        <v>1589</v>
      </c>
      <c r="E1056" s="26" t="b">
        <v>0</v>
      </c>
      <c r="F1056" s="44" t="s">
        <v>11653</v>
      </c>
    </row>
    <row r="1057" spans="1:6" x14ac:dyDescent="0.2">
      <c r="A1057" s="92"/>
      <c r="B1057" s="5" t="s">
        <v>3662</v>
      </c>
      <c r="C1057" s="5" t="s">
        <v>3663</v>
      </c>
      <c r="D1057" s="25" t="s">
        <v>1589</v>
      </c>
      <c r="E1057" s="26" t="b">
        <v>0</v>
      </c>
      <c r="F1057" s="44" t="s">
        <v>11653</v>
      </c>
    </row>
    <row r="1058" spans="1:6" x14ac:dyDescent="0.2">
      <c r="A1058" s="92"/>
      <c r="B1058" s="5" t="s">
        <v>3664</v>
      </c>
      <c r="C1058" s="5" t="s">
        <v>3665</v>
      </c>
      <c r="D1058" s="5" t="s">
        <v>1891</v>
      </c>
      <c r="E1058" s="16" t="b">
        <v>1</v>
      </c>
      <c r="F1058" s="38" t="s">
        <v>12276</v>
      </c>
    </row>
    <row r="1059" spans="1:6" x14ac:dyDescent="0.2">
      <c r="A1059" s="92"/>
      <c r="B1059" s="5" t="s">
        <v>3666</v>
      </c>
      <c r="C1059" s="5" t="s">
        <v>3667</v>
      </c>
      <c r="D1059" s="25" t="s">
        <v>1589</v>
      </c>
      <c r="E1059" s="26" t="b">
        <v>0</v>
      </c>
      <c r="F1059" s="44" t="s">
        <v>11653</v>
      </c>
    </row>
    <row r="1060" spans="1:6" x14ac:dyDescent="0.2">
      <c r="A1060" s="92"/>
      <c r="B1060" s="5" t="s">
        <v>3668</v>
      </c>
      <c r="C1060" s="5" t="s">
        <v>3669</v>
      </c>
      <c r="D1060" s="25" t="s">
        <v>1589</v>
      </c>
      <c r="E1060" s="26" t="b">
        <v>0</v>
      </c>
      <c r="F1060" s="44" t="s">
        <v>11653</v>
      </c>
    </row>
    <row r="1061" spans="1:6" x14ac:dyDescent="0.2">
      <c r="A1061" s="92"/>
      <c r="B1061" s="5" t="s">
        <v>3670</v>
      </c>
      <c r="C1061" s="5" t="s">
        <v>3671</v>
      </c>
      <c r="D1061" s="25" t="s">
        <v>1589</v>
      </c>
      <c r="E1061" s="26" t="b">
        <v>0</v>
      </c>
      <c r="F1061" s="44" t="s">
        <v>11653</v>
      </c>
    </row>
    <row r="1062" spans="1:6" x14ac:dyDescent="0.2">
      <c r="A1062" s="92"/>
      <c r="B1062" s="5" t="s">
        <v>3672</v>
      </c>
      <c r="C1062" s="5" t="s">
        <v>3673</v>
      </c>
      <c r="D1062" s="5" t="s">
        <v>1891</v>
      </c>
      <c r="E1062" s="16" t="b">
        <v>1</v>
      </c>
      <c r="F1062" s="38" t="s">
        <v>12277</v>
      </c>
    </row>
    <row r="1063" spans="1:6" x14ac:dyDescent="0.2">
      <c r="A1063" s="92"/>
      <c r="B1063" s="5" t="s">
        <v>3674</v>
      </c>
      <c r="C1063" s="5" t="s">
        <v>3675</v>
      </c>
      <c r="D1063" s="25" t="s">
        <v>1589</v>
      </c>
      <c r="E1063" s="26" t="b">
        <v>0</v>
      </c>
      <c r="F1063" s="44" t="s">
        <v>11653</v>
      </c>
    </row>
    <row r="1064" spans="1:6" x14ac:dyDescent="0.2">
      <c r="A1064" s="92"/>
      <c r="B1064" s="5" t="s">
        <v>3676</v>
      </c>
      <c r="C1064" s="5" t="s">
        <v>3677</v>
      </c>
      <c r="D1064" s="25" t="s">
        <v>1589</v>
      </c>
      <c r="E1064" s="26" t="b">
        <v>0</v>
      </c>
      <c r="F1064" s="44" t="s">
        <v>11653</v>
      </c>
    </row>
    <row r="1065" spans="1:6" x14ac:dyDescent="0.2">
      <c r="A1065" s="92"/>
      <c r="B1065" s="5" t="s">
        <v>3678</v>
      </c>
      <c r="C1065" s="5" t="s">
        <v>3679</v>
      </c>
      <c r="D1065" s="25" t="s">
        <v>1589</v>
      </c>
      <c r="E1065" s="26" t="b">
        <v>0</v>
      </c>
      <c r="F1065" s="44" t="s">
        <v>11653</v>
      </c>
    </row>
    <row r="1066" spans="1:6" x14ac:dyDescent="0.2">
      <c r="A1066" s="92"/>
      <c r="B1066" s="5" t="s">
        <v>3680</v>
      </c>
      <c r="C1066" s="5" t="s">
        <v>3681</v>
      </c>
      <c r="D1066" s="5" t="s">
        <v>1891</v>
      </c>
      <c r="E1066" s="16" t="b">
        <v>1</v>
      </c>
      <c r="F1066" s="38" t="s">
        <v>12278</v>
      </c>
    </row>
    <row r="1067" spans="1:6" x14ac:dyDescent="0.2">
      <c r="A1067" s="92"/>
      <c r="B1067" s="5" t="s">
        <v>3682</v>
      </c>
      <c r="C1067" s="5" t="s">
        <v>3683</v>
      </c>
      <c r="D1067" s="25" t="s">
        <v>1589</v>
      </c>
      <c r="E1067" s="26" t="b">
        <v>0</v>
      </c>
      <c r="F1067" s="44" t="s">
        <v>11653</v>
      </c>
    </row>
    <row r="1068" spans="1:6" x14ac:dyDescent="0.2">
      <c r="A1068" s="92"/>
      <c r="B1068" s="5" t="s">
        <v>3684</v>
      </c>
      <c r="C1068" s="5" t="s">
        <v>3685</v>
      </c>
      <c r="D1068" s="25" t="s">
        <v>1589</v>
      </c>
      <c r="E1068" s="26" t="b">
        <v>0</v>
      </c>
      <c r="F1068" s="44" t="s">
        <v>11653</v>
      </c>
    </row>
    <row r="1069" spans="1:6" x14ac:dyDescent="0.2">
      <c r="A1069" s="92"/>
      <c r="B1069" s="5" t="s">
        <v>3686</v>
      </c>
      <c r="C1069" s="5" t="s">
        <v>3687</v>
      </c>
      <c r="D1069" s="5" t="s">
        <v>1891</v>
      </c>
      <c r="E1069" s="16" t="b">
        <v>1</v>
      </c>
      <c r="F1069" s="38" t="s">
        <v>12279</v>
      </c>
    </row>
    <row r="1070" spans="1:6" x14ac:dyDescent="0.2">
      <c r="A1070" s="92"/>
      <c r="B1070" s="5" t="s">
        <v>3688</v>
      </c>
      <c r="C1070" s="5" t="s">
        <v>3689</v>
      </c>
      <c r="D1070" s="25" t="s">
        <v>1589</v>
      </c>
      <c r="E1070" s="26" t="b">
        <v>0</v>
      </c>
      <c r="F1070" s="44" t="s">
        <v>11653</v>
      </c>
    </row>
    <row r="1071" spans="1:6" x14ac:dyDescent="0.2">
      <c r="A1071" s="92"/>
      <c r="B1071" s="5" t="s">
        <v>3690</v>
      </c>
      <c r="C1071" s="5" t="s">
        <v>3691</v>
      </c>
      <c r="D1071" s="25" t="s">
        <v>1589</v>
      </c>
      <c r="E1071" s="26" t="b">
        <v>0</v>
      </c>
      <c r="F1071" s="44" t="s">
        <v>11653</v>
      </c>
    </row>
    <row r="1072" spans="1:6" x14ac:dyDescent="0.2">
      <c r="A1072" s="92"/>
      <c r="B1072" s="5" t="s">
        <v>3692</v>
      </c>
      <c r="C1072" s="5" t="s">
        <v>3693</v>
      </c>
      <c r="D1072" s="25" t="s">
        <v>1589</v>
      </c>
      <c r="E1072" s="26" t="b">
        <v>0</v>
      </c>
      <c r="F1072" s="44" t="s">
        <v>11653</v>
      </c>
    </row>
    <row r="1073" spans="1:6" x14ac:dyDescent="0.2">
      <c r="A1073" s="92"/>
      <c r="B1073" s="5" t="s">
        <v>3694</v>
      </c>
      <c r="C1073" s="5" t="s">
        <v>3695</v>
      </c>
      <c r="D1073" s="25" t="s">
        <v>1589</v>
      </c>
      <c r="E1073" s="26" t="b">
        <v>0</v>
      </c>
      <c r="F1073" s="44" t="s">
        <v>11653</v>
      </c>
    </row>
    <row r="1074" spans="1:6" x14ac:dyDescent="0.2">
      <c r="A1074" s="92"/>
      <c r="B1074" s="5" t="s">
        <v>3696</v>
      </c>
      <c r="C1074" s="5" t="s">
        <v>3697</v>
      </c>
      <c r="D1074" s="5" t="s">
        <v>1891</v>
      </c>
      <c r="E1074" s="16" t="b">
        <v>1</v>
      </c>
      <c r="F1074" s="38" t="s">
        <v>12280</v>
      </c>
    </row>
    <row r="1075" spans="1:6" x14ac:dyDescent="0.2">
      <c r="A1075" s="92"/>
      <c r="B1075" s="5" t="s">
        <v>3698</v>
      </c>
      <c r="C1075" s="5" t="s">
        <v>3699</v>
      </c>
      <c r="D1075" s="25" t="s">
        <v>1589</v>
      </c>
      <c r="E1075" s="26" t="b">
        <v>0</v>
      </c>
      <c r="F1075" s="44" t="s">
        <v>11653</v>
      </c>
    </row>
    <row r="1076" spans="1:6" x14ac:dyDescent="0.2">
      <c r="A1076" s="92"/>
      <c r="B1076" s="5" t="s">
        <v>3700</v>
      </c>
      <c r="C1076" s="5" t="s">
        <v>3701</v>
      </c>
      <c r="D1076" s="25" t="s">
        <v>1589</v>
      </c>
      <c r="E1076" s="26" t="b">
        <v>0</v>
      </c>
      <c r="F1076" s="44" t="s">
        <v>11653</v>
      </c>
    </row>
    <row r="1077" spans="1:6" x14ac:dyDescent="0.2">
      <c r="A1077" s="92"/>
      <c r="B1077" s="5" t="s">
        <v>3702</v>
      </c>
      <c r="C1077" s="5" t="s">
        <v>3703</v>
      </c>
      <c r="D1077" s="25" t="s">
        <v>1589</v>
      </c>
      <c r="E1077" s="26" t="b">
        <v>0</v>
      </c>
      <c r="F1077" s="44" t="s">
        <v>11653</v>
      </c>
    </row>
    <row r="1078" spans="1:6" x14ac:dyDescent="0.2">
      <c r="A1078" s="92"/>
      <c r="B1078" s="5" t="s">
        <v>3704</v>
      </c>
      <c r="C1078" s="5" t="s">
        <v>3705</v>
      </c>
      <c r="D1078" s="5" t="s">
        <v>1891</v>
      </c>
      <c r="E1078" s="16" t="b">
        <v>1</v>
      </c>
      <c r="F1078" s="38" t="s">
        <v>12281</v>
      </c>
    </row>
    <row r="1079" spans="1:6" x14ac:dyDescent="0.2">
      <c r="A1079" s="92"/>
      <c r="B1079" s="5" t="s">
        <v>3706</v>
      </c>
      <c r="C1079" s="5" t="s">
        <v>3707</v>
      </c>
      <c r="D1079" s="25" t="s">
        <v>1951</v>
      </c>
      <c r="E1079" s="26" t="b">
        <v>0</v>
      </c>
      <c r="F1079" s="44" t="s">
        <v>11653</v>
      </c>
    </row>
    <row r="1080" spans="1:6" x14ac:dyDescent="0.2">
      <c r="A1080" s="92"/>
      <c r="B1080" s="5" t="s">
        <v>3708</v>
      </c>
      <c r="C1080" s="5" t="s">
        <v>3709</v>
      </c>
      <c r="D1080" s="25" t="s">
        <v>1589</v>
      </c>
      <c r="E1080" s="26" t="b">
        <v>0</v>
      </c>
      <c r="F1080" s="44" t="s">
        <v>11653</v>
      </c>
    </row>
    <row r="1081" spans="1:6" x14ac:dyDescent="0.2">
      <c r="A1081" s="92"/>
      <c r="B1081" s="5" t="s">
        <v>3710</v>
      </c>
      <c r="C1081" s="5" t="s">
        <v>3711</v>
      </c>
      <c r="D1081" s="5" t="s">
        <v>1891</v>
      </c>
      <c r="E1081" s="16" t="b">
        <v>1</v>
      </c>
      <c r="F1081" s="38" t="s">
        <v>12282</v>
      </c>
    </row>
    <row r="1082" spans="1:6" x14ac:dyDescent="0.2">
      <c r="A1082" s="92"/>
      <c r="B1082" s="5" t="s">
        <v>3712</v>
      </c>
      <c r="C1082" s="5" t="s">
        <v>3713</v>
      </c>
      <c r="D1082" s="25" t="s">
        <v>1589</v>
      </c>
      <c r="E1082" s="26" t="b">
        <v>0</v>
      </c>
      <c r="F1082" s="44" t="s">
        <v>11653</v>
      </c>
    </row>
    <row r="1083" spans="1:6" x14ac:dyDescent="0.2">
      <c r="A1083" s="92"/>
      <c r="B1083" s="5" t="s">
        <v>3714</v>
      </c>
      <c r="C1083" s="5" t="s">
        <v>3715</v>
      </c>
      <c r="D1083" s="25" t="s">
        <v>1589</v>
      </c>
      <c r="E1083" s="26" t="b">
        <v>0</v>
      </c>
      <c r="F1083" s="44" t="s">
        <v>11653</v>
      </c>
    </row>
    <row r="1084" spans="1:6" x14ac:dyDescent="0.2">
      <c r="A1084" s="92"/>
      <c r="B1084" s="5" t="s">
        <v>3716</v>
      </c>
      <c r="C1084" s="5" t="s">
        <v>3717</v>
      </c>
      <c r="D1084" s="25" t="s">
        <v>1589</v>
      </c>
      <c r="E1084" s="26" t="b">
        <v>0</v>
      </c>
      <c r="F1084" s="44" t="s">
        <v>11653</v>
      </c>
    </row>
    <row r="1085" spans="1:6" x14ac:dyDescent="0.2">
      <c r="A1085" s="92"/>
      <c r="B1085" s="5" t="s">
        <v>3718</v>
      </c>
      <c r="C1085" s="5" t="s">
        <v>3719</v>
      </c>
      <c r="D1085" s="25" t="s">
        <v>1589</v>
      </c>
      <c r="E1085" s="26" t="b">
        <v>0</v>
      </c>
      <c r="F1085" s="44" t="s">
        <v>11653</v>
      </c>
    </row>
    <row r="1086" spans="1:6" x14ac:dyDescent="0.2">
      <c r="A1086" s="92"/>
      <c r="B1086" s="5" t="s">
        <v>3720</v>
      </c>
      <c r="C1086" s="5" t="s">
        <v>3721</v>
      </c>
      <c r="D1086" s="5" t="s">
        <v>1891</v>
      </c>
      <c r="E1086" s="16" t="b">
        <v>1</v>
      </c>
      <c r="F1086" s="38" t="s">
        <v>12283</v>
      </c>
    </row>
    <row r="1087" spans="1:6" x14ac:dyDescent="0.2">
      <c r="A1087" s="92"/>
      <c r="B1087" s="5" t="s">
        <v>3722</v>
      </c>
      <c r="C1087" s="5" t="s">
        <v>3723</v>
      </c>
      <c r="D1087" s="25" t="s">
        <v>1589</v>
      </c>
      <c r="E1087" s="26" t="b">
        <v>0</v>
      </c>
      <c r="F1087" s="44" t="s">
        <v>11653</v>
      </c>
    </row>
    <row r="1088" spans="1:6" x14ac:dyDescent="0.2">
      <c r="A1088" s="92"/>
      <c r="B1088" s="5" t="s">
        <v>3724</v>
      </c>
      <c r="C1088" s="5" t="s">
        <v>3725</v>
      </c>
      <c r="D1088" s="25" t="s">
        <v>1589</v>
      </c>
      <c r="E1088" s="26" t="b">
        <v>0</v>
      </c>
      <c r="F1088" s="44" t="s">
        <v>11653</v>
      </c>
    </row>
    <row r="1089" spans="1:6" x14ac:dyDescent="0.2">
      <c r="A1089" s="93"/>
      <c r="B1089" s="14" t="s">
        <v>3726</v>
      </c>
      <c r="C1089" s="14" t="s">
        <v>3727</v>
      </c>
      <c r="D1089" s="27" t="s">
        <v>1589</v>
      </c>
      <c r="E1089" s="28" t="b">
        <v>0</v>
      </c>
      <c r="F1089" s="45" t="s">
        <v>11653</v>
      </c>
    </row>
    <row r="1090" spans="1:6" x14ac:dyDescent="0.2">
      <c r="A1090" s="91" t="str">
        <f>HYPERLINK("[#]Codes_for_GE_Names!A85:H85","ECUADOR")</f>
        <v>ECUADOR</v>
      </c>
      <c r="B1090" s="11" t="s">
        <v>3728</v>
      </c>
      <c r="C1090" s="11" t="s">
        <v>3729</v>
      </c>
      <c r="D1090" s="11" t="s">
        <v>1589</v>
      </c>
      <c r="E1090" s="15" t="b">
        <v>1</v>
      </c>
      <c r="F1090" s="43" t="s">
        <v>12284</v>
      </c>
    </row>
    <row r="1091" spans="1:6" x14ac:dyDescent="0.2">
      <c r="A1091" s="92"/>
      <c r="B1091" s="5" t="s">
        <v>3730</v>
      </c>
      <c r="C1091" s="5" t="s">
        <v>3163</v>
      </c>
      <c r="D1091" s="5" t="s">
        <v>1589</v>
      </c>
      <c r="E1091" s="16" t="b">
        <v>1</v>
      </c>
      <c r="F1091" s="38" t="s">
        <v>12285</v>
      </c>
    </row>
    <row r="1092" spans="1:6" x14ac:dyDescent="0.2">
      <c r="A1092" s="92"/>
      <c r="B1092" s="5" t="s">
        <v>3731</v>
      </c>
      <c r="C1092" s="5" t="s">
        <v>3732</v>
      </c>
      <c r="D1092" s="5" t="s">
        <v>1589</v>
      </c>
      <c r="E1092" s="16" t="b">
        <v>1</v>
      </c>
      <c r="F1092" s="38" t="s">
        <v>12286</v>
      </c>
    </row>
    <row r="1093" spans="1:6" x14ac:dyDescent="0.2">
      <c r="A1093" s="92"/>
      <c r="B1093" s="5" t="s">
        <v>3733</v>
      </c>
      <c r="C1093" s="5" t="s">
        <v>3734</v>
      </c>
      <c r="D1093" s="5" t="s">
        <v>1589</v>
      </c>
      <c r="E1093" s="16" t="b">
        <v>1</v>
      </c>
      <c r="F1093" s="38" t="s">
        <v>12287</v>
      </c>
    </row>
    <row r="1094" spans="1:6" x14ac:dyDescent="0.2">
      <c r="A1094" s="92"/>
      <c r="B1094" s="5" t="s">
        <v>3735</v>
      </c>
      <c r="C1094" s="5" t="s">
        <v>3736</v>
      </c>
      <c r="D1094" s="5" t="s">
        <v>1589</v>
      </c>
      <c r="E1094" s="16" t="b">
        <v>1</v>
      </c>
      <c r="F1094" s="38" t="s">
        <v>12288</v>
      </c>
    </row>
    <row r="1095" spans="1:6" x14ac:dyDescent="0.2">
      <c r="A1095" s="92"/>
      <c r="B1095" s="5" t="s">
        <v>3737</v>
      </c>
      <c r="C1095" s="5" t="s">
        <v>3738</v>
      </c>
      <c r="D1095" s="5" t="s">
        <v>1589</v>
      </c>
      <c r="E1095" s="16" t="b">
        <v>1</v>
      </c>
      <c r="F1095" s="38" t="s">
        <v>12289</v>
      </c>
    </row>
    <row r="1096" spans="1:6" x14ac:dyDescent="0.2">
      <c r="A1096" s="92"/>
      <c r="B1096" s="5" t="s">
        <v>3739</v>
      </c>
      <c r="C1096" s="5" t="s">
        <v>3740</v>
      </c>
      <c r="D1096" s="5" t="s">
        <v>1589</v>
      </c>
      <c r="E1096" s="16" t="b">
        <v>1</v>
      </c>
      <c r="F1096" s="38" t="s">
        <v>12290</v>
      </c>
    </row>
    <row r="1097" spans="1:6" x14ac:dyDescent="0.2">
      <c r="A1097" s="92"/>
      <c r="B1097" s="5" t="s">
        <v>3741</v>
      </c>
      <c r="C1097" s="5" t="s">
        <v>3742</v>
      </c>
      <c r="D1097" s="5" t="s">
        <v>1589</v>
      </c>
      <c r="E1097" s="16" t="b">
        <v>1</v>
      </c>
      <c r="F1097" s="38" t="s">
        <v>12291</v>
      </c>
    </row>
    <row r="1098" spans="1:6" x14ac:dyDescent="0.2">
      <c r="A1098" s="92"/>
      <c r="B1098" s="5" t="s">
        <v>3743</v>
      </c>
      <c r="C1098" s="5" t="s">
        <v>3744</v>
      </c>
      <c r="D1098" s="5" t="s">
        <v>1589</v>
      </c>
      <c r="E1098" s="16" t="b">
        <v>1</v>
      </c>
      <c r="F1098" s="38" t="s">
        <v>12292</v>
      </c>
    </row>
    <row r="1099" spans="1:6" x14ac:dyDescent="0.2">
      <c r="A1099" s="92"/>
      <c r="B1099" s="5" t="s">
        <v>3745</v>
      </c>
      <c r="C1099" s="5" t="s">
        <v>3746</v>
      </c>
      <c r="D1099" s="5" t="s">
        <v>1589</v>
      </c>
      <c r="E1099" s="16" t="b">
        <v>1</v>
      </c>
      <c r="F1099" s="38" t="s">
        <v>12293</v>
      </c>
    </row>
    <row r="1100" spans="1:6" x14ac:dyDescent="0.2">
      <c r="A1100" s="92"/>
      <c r="B1100" s="5" t="s">
        <v>3747</v>
      </c>
      <c r="C1100" s="5" t="s">
        <v>3748</v>
      </c>
      <c r="D1100" s="5" t="s">
        <v>1589</v>
      </c>
      <c r="E1100" s="16" t="b">
        <v>1</v>
      </c>
      <c r="F1100" s="38" t="s">
        <v>12294</v>
      </c>
    </row>
    <row r="1101" spans="1:6" x14ac:dyDescent="0.2">
      <c r="A1101" s="92"/>
      <c r="B1101" s="5" t="s">
        <v>3749</v>
      </c>
      <c r="C1101" s="5" t="s">
        <v>3750</v>
      </c>
      <c r="D1101" s="5" t="s">
        <v>1589</v>
      </c>
      <c r="E1101" s="16" t="b">
        <v>1</v>
      </c>
      <c r="F1101" s="38" t="s">
        <v>12295</v>
      </c>
    </row>
    <row r="1102" spans="1:6" x14ac:dyDescent="0.2">
      <c r="A1102" s="92"/>
      <c r="B1102" s="5" t="s">
        <v>3751</v>
      </c>
      <c r="C1102" s="5" t="s">
        <v>3076</v>
      </c>
      <c r="D1102" s="5" t="s">
        <v>1589</v>
      </c>
      <c r="E1102" s="16" t="b">
        <v>1</v>
      </c>
      <c r="F1102" s="38" t="s">
        <v>12296</v>
      </c>
    </row>
    <row r="1103" spans="1:6" x14ac:dyDescent="0.2">
      <c r="A1103" s="92"/>
      <c r="B1103" s="5" t="s">
        <v>3752</v>
      </c>
      <c r="C1103" s="5" t="s">
        <v>3753</v>
      </c>
      <c r="D1103" s="5" t="s">
        <v>1589</v>
      </c>
      <c r="E1103" s="16" t="b">
        <v>1</v>
      </c>
      <c r="F1103" s="38" t="s">
        <v>12297</v>
      </c>
    </row>
    <row r="1104" spans="1:6" x14ac:dyDescent="0.2">
      <c r="A1104" s="92"/>
      <c r="B1104" s="5" t="s">
        <v>3754</v>
      </c>
      <c r="C1104" s="5" t="s">
        <v>16674</v>
      </c>
      <c r="D1104" s="5" t="s">
        <v>1589</v>
      </c>
      <c r="E1104" s="16" t="b">
        <v>1</v>
      </c>
      <c r="F1104" s="38" t="s">
        <v>12298</v>
      </c>
    </row>
    <row r="1105" spans="1:6" x14ac:dyDescent="0.2">
      <c r="A1105" s="92"/>
      <c r="B1105" s="5" t="s">
        <v>3755</v>
      </c>
      <c r="C1105" s="5" t="s">
        <v>3756</v>
      </c>
      <c r="D1105" s="5" t="s">
        <v>1589</v>
      </c>
      <c r="E1105" s="16" t="b">
        <v>1</v>
      </c>
      <c r="F1105" s="38" t="s">
        <v>12299</v>
      </c>
    </row>
    <row r="1106" spans="1:6" x14ac:dyDescent="0.2">
      <c r="A1106" s="92"/>
      <c r="B1106" s="5" t="s">
        <v>3757</v>
      </c>
      <c r="C1106" s="5" t="s">
        <v>3758</v>
      </c>
      <c r="D1106" s="5" t="s">
        <v>1589</v>
      </c>
      <c r="E1106" s="16" t="b">
        <v>1</v>
      </c>
      <c r="F1106" s="38" t="s">
        <v>12300</v>
      </c>
    </row>
    <row r="1107" spans="1:6" x14ac:dyDescent="0.2">
      <c r="A1107" s="92"/>
      <c r="B1107" s="5" t="s">
        <v>3759</v>
      </c>
      <c r="C1107" s="5" t="s">
        <v>3760</v>
      </c>
      <c r="D1107" s="5" t="s">
        <v>1589</v>
      </c>
      <c r="E1107" s="16" t="b">
        <v>1</v>
      </c>
      <c r="F1107" s="38" t="s">
        <v>12301</v>
      </c>
    </row>
    <row r="1108" spans="1:6" x14ac:dyDescent="0.2">
      <c r="A1108" s="92"/>
      <c r="B1108" s="5" t="s">
        <v>3761</v>
      </c>
      <c r="C1108" s="5" t="s">
        <v>3762</v>
      </c>
      <c r="D1108" s="5" t="s">
        <v>1589</v>
      </c>
      <c r="E1108" s="16" t="b">
        <v>1</v>
      </c>
      <c r="F1108" s="38" t="s">
        <v>12302</v>
      </c>
    </row>
    <row r="1109" spans="1:6" x14ac:dyDescent="0.2">
      <c r="A1109" s="92"/>
      <c r="B1109" s="5" t="s">
        <v>3763</v>
      </c>
      <c r="C1109" s="5" t="s">
        <v>3764</v>
      </c>
      <c r="D1109" s="5" t="s">
        <v>1589</v>
      </c>
      <c r="E1109" s="16" t="b">
        <v>1</v>
      </c>
      <c r="F1109" s="38" t="s">
        <v>12303</v>
      </c>
    </row>
    <row r="1110" spans="1:6" x14ac:dyDescent="0.2">
      <c r="A1110" s="92"/>
      <c r="B1110" s="5" t="s">
        <v>3765</v>
      </c>
      <c r="C1110" s="5" t="s">
        <v>3766</v>
      </c>
      <c r="D1110" s="5" t="s">
        <v>1589</v>
      </c>
      <c r="E1110" s="16" t="b">
        <v>1</v>
      </c>
      <c r="F1110" s="38" t="s">
        <v>12304</v>
      </c>
    </row>
    <row r="1111" spans="1:6" x14ac:dyDescent="0.2">
      <c r="A1111" s="92"/>
      <c r="B1111" s="5" t="s">
        <v>3767</v>
      </c>
      <c r="C1111" s="5" t="s">
        <v>3768</v>
      </c>
      <c r="D1111" s="5" t="s">
        <v>1589</v>
      </c>
      <c r="E1111" s="16" t="b">
        <v>1</v>
      </c>
      <c r="F1111" s="38" t="s">
        <v>12305</v>
      </c>
    </row>
    <row r="1112" spans="1:6" x14ac:dyDescent="0.2">
      <c r="A1112" s="92"/>
      <c r="B1112" s="5" t="s">
        <v>3769</v>
      </c>
      <c r="C1112" s="5" t="s">
        <v>3770</v>
      </c>
      <c r="D1112" s="5" t="s">
        <v>1589</v>
      </c>
      <c r="E1112" s="16" t="b">
        <v>1</v>
      </c>
      <c r="F1112" s="38" t="s">
        <v>12306</v>
      </c>
    </row>
    <row r="1113" spans="1:6" x14ac:dyDescent="0.2">
      <c r="A1113" s="93"/>
      <c r="B1113" s="14" t="s">
        <v>3771</v>
      </c>
      <c r="C1113" s="14" t="s">
        <v>16675</v>
      </c>
      <c r="D1113" s="14" t="s">
        <v>1589</v>
      </c>
      <c r="E1113" s="17" t="b">
        <v>1</v>
      </c>
      <c r="F1113" s="39" t="s">
        <v>12307</v>
      </c>
    </row>
    <row r="1114" spans="1:6" x14ac:dyDescent="0.2">
      <c r="A1114" s="91" t="str">
        <f>HYPERLINK("[#]Codes_for_GE_Names!A86:H86","EGYPT")</f>
        <v>EGYPT</v>
      </c>
      <c r="B1114" s="11" t="s">
        <v>3772</v>
      </c>
      <c r="C1114" s="11" t="s">
        <v>3773</v>
      </c>
      <c r="D1114" s="11" t="s">
        <v>2171</v>
      </c>
      <c r="E1114" s="15" t="b">
        <v>1</v>
      </c>
      <c r="F1114" s="43" t="s">
        <v>12308</v>
      </c>
    </row>
    <row r="1115" spans="1:6" x14ac:dyDescent="0.2">
      <c r="A1115" s="92"/>
      <c r="B1115" s="5" t="s">
        <v>3774</v>
      </c>
      <c r="C1115" s="5" t="s">
        <v>3775</v>
      </c>
      <c r="D1115" s="5" t="s">
        <v>2171</v>
      </c>
      <c r="E1115" s="16" t="b">
        <v>1</v>
      </c>
      <c r="F1115" s="38" t="s">
        <v>12309</v>
      </c>
    </row>
    <row r="1116" spans="1:6" x14ac:dyDescent="0.2">
      <c r="A1116" s="92"/>
      <c r="B1116" s="5" t="s">
        <v>3776</v>
      </c>
      <c r="C1116" s="5" t="s">
        <v>3777</v>
      </c>
      <c r="D1116" s="5" t="s">
        <v>2171</v>
      </c>
      <c r="E1116" s="16" t="b">
        <v>1</v>
      </c>
      <c r="F1116" s="38" t="s">
        <v>12310</v>
      </c>
    </row>
    <row r="1117" spans="1:6" x14ac:dyDescent="0.2">
      <c r="A1117" s="92"/>
      <c r="B1117" s="5" t="s">
        <v>3778</v>
      </c>
      <c r="C1117" s="5" t="s">
        <v>3779</v>
      </c>
      <c r="D1117" s="5" t="s">
        <v>2171</v>
      </c>
      <c r="E1117" s="16" t="b">
        <v>1</v>
      </c>
      <c r="F1117" s="38" t="s">
        <v>12311</v>
      </c>
    </row>
    <row r="1118" spans="1:6" x14ac:dyDescent="0.2">
      <c r="A1118" s="92"/>
      <c r="B1118" s="5" t="s">
        <v>3780</v>
      </c>
      <c r="C1118" s="5" t="s">
        <v>3781</v>
      </c>
      <c r="D1118" s="5" t="s">
        <v>2171</v>
      </c>
      <c r="E1118" s="16" t="b">
        <v>1</v>
      </c>
      <c r="F1118" s="38" t="s">
        <v>12312</v>
      </c>
    </row>
    <row r="1119" spans="1:6" x14ac:dyDescent="0.2">
      <c r="A1119" s="92"/>
      <c r="B1119" s="5" t="s">
        <v>3782</v>
      </c>
      <c r="C1119" s="5" t="s">
        <v>3783</v>
      </c>
      <c r="D1119" s="5" t="s">
        <v>2171</v>
      </c>
      <c r="E1119" s="16" t="b">
        <v>1</v>
      </c>
      <c r="F1119" s="38" t="s">
        <v>12313</v>
      </c>
    </row>
    <row r="1120" spans="1:6" x14ac:dyDescent="0.2">
      <c r="A1120" s="92"/>
      <c r="B1120" s="5" t="s">
        <v>3784</v>
      </c>
      <c r="C1120" s="5" t="s">
        <v>3785</v>
      </c>
      <c r="D1120" s="5" t="s">
        <v>2171</v>
      </c>
      <c r="E1120" s="16" t="b">
        <v>1</v>
      </c>
      <c r="F1120" s="38" t="s">
        <v>12314</v>
      </c>
    </row>
    <row r="1121" spans="1:6" x14ac:dyDescent="0.2">
      <c r="A1121" s="92"/>
      <c r="B1121" s="5" t="s">
        <v>3786</v>
      </c>
      <c r="C1121" s="5" t="s">
        <v>3787</v>
      </c>
      <c r="D1121" s="5" t="s">
        <v>2171</v>
      </c>
      <c r="E1121" s="16" t="b">
        <v>1</v>
      </c>
      <c r="F1121" s="38" t="s">
        <v>12315</v>
      </c>
    </row>
    <row r="1122" spans="1:6" x14ac:dyDescent="0.2">
      <c r="A1122" s="92"/>
      <c r="B1122" s="5" t="s">
        <v>3788</v>
      </c>
      <c r="C1122" s="5" t="s">
        <v>3789</v>
      </c>
      <c r="D1122" s="5" t="s">
        <v>2171</v>
      </c>
      <c r="E1122" s="16" t="b">
        <v>1</v>
      </c>
      <c r="F1122" s="38" t="s">
        <v>12316</v>
      </c>
    </row>
    <row r="1123" spans="1:6" x14ac:dyDescent="0.2">
      <c r="A1123" s="92"/>
      <c r="B1123" s="5" t="s">
        <v>3790</v>
      </c>
      <c r="C1123" s="5" t="s">
        <v>3791</v>
      </c>
      <c r="D1123" s="5" t="s">
        <v>2171</v>
      </c>
      <c r="E1123" s="16" t="b">
        <v>1</v>
      </c>
      <c r="F1123" s="38" t="s">
        <v>12317</v>
      </c>
    </row>
    <row r="1124" spans="1:6" x14ac:dyDescent="0.2">
      <c r="A1124" s="92"/>
      <c r="B1124" s="5" t="s">
        <v>3792</v>
      </c>
      <c r="C1124" s="5" t="s">
        <v>3793</v>
      </c>
      <c r="D1124" s="5" t="s">
        <v>2171</v>
      </c>
      <c r="E1124" s="16" t="b">
        <v>1</v>
      </c>
      <c r="F1124" s="38" t="s">
        <v>12318</v>
      </c>
    </row>
    <row r="1125" spans="1:6" x14ac:dyDescent="0.2">
      <c r="A1125" s="92"/>
      <c r="B1125" s="5" t="s">
        <v>3794</v>
      </c>
      <c r="C1125" s="5" t="s">
        <v>3795</v>
      </c>
      <c r="D1125" s="5" t="s">
        <v>2171</v>
      </c>
      <c r="E1125" s="16" t="b">
        <v>1</v>
      </c>
      <c r="F1125" s="38" t="s">
        <v>12319</v>
      </c>
    </row>
    <row r="1126" spans="1:6" x14ac:dyDescent="0.2">
      <c r="A1126" s="92"/>
      <c r="B1126" s="5" t="s">
        <v>3796</v>
      </c>
      <c r="C1126" s="5" t="s">
        <v>3797</v>
      </c>
      <c r="D1126" s="5" t="s">
        <v>2171</v>
      </c>
      <c r="E1126" s="16" t="b">
        <v>1</v>
      </c>
      <c r="F1126" s="38" t="s">
        <v>12320</v>
      </c>
    </row>
    <row r="1127" spans="1:6" x14ac:dyDescent="0.2">
      <c r="A1127" s="92"/>
      <c r="B1127" s="5" t="s">
        <v>3798</v>
      </c>
      <c r="C1127" s="5" t="s">
        <v>3799</v>
      </c>
      <c r="D1127" s="5" t="s">
        <v>2171</v>
      </c>
      <c r="E1127" s="16" t="b">
        <v>1</v>
      </c>
      <c r="F1127" s="38" t="s">
        <v>12321</v>
      </c>
    </row>
    <row r="1128" spans="1:6" x14ac:dyDescent="0.2">
      <c r="A1128" s="92"/>
      <c r="B1128" s="5" t="s">
        <v>3800</v>
      </c>
      <c r="C1128" s="5" t="s">
        <v>3801</v>
      </c>
      <c r="D1128" s="5" t="s">
        <v>2171</v>
      </c>
      <c r="E1128" s="16" t="b">
        <v>1</v>
      </c>
      <c r="F1128" s="38" t="s">
        <v>12322</v>
      </c>
    </row>
    <row r="1129" spans="1:6" x14ac:dyDescent="0.2">
      <c r="A1129" s="92"/>
      <c r="B1129" s="5" t="s">
        <v>3802</v>
      </c>
      <c r="C1129" s="5" t="s">
        <v>3803</v>
      </c>
      <c r="D1129" s="5" t="s">
        <v>2171</v>
      </c>
      <c r="E1129" s="16" t="b">
        <v>1</v>
      </c>
      <c r="F1129" s="38" t="s">
        <v>12323</v>
      </c>
    </row>
    <row r="1130" spans="1:6" x14ac:dyDescent="0.2">
      <c r="A1130" s="92"/>
      <c r="B1130" s="5" t="s">
        <v>3804</v>
      </c>
      <c r="C1130" s="5" t="s">
        <v>3805</v>
      </c>
      <c r="D1130" s="5" t="s">
        <v>2171</v>
      </c>
      <c r="E1130" s="16" t="b">
        <v>1</v>
      </c>
      <c r="F1130" s="38" t="s">
        <v>12324</v>
      </c>
    </row>
    <row r="1131" spans="1:6" x14ac:dyDescent="0.2">
      <c r="A1131" s="92"/>
      <c r="B1131" s="5" t="s">
        <v>3806</v>
      </c>
      <c r="C1131" s="5" t="s">
        <v>3807</v>
      </c>
      <c r="D1131" s="5" t="s">
        <v>2171</v>
      </c>
      <c r="E1131" s="16" t="b">
        <v>1</v>
      </c>
      <c r="F1131" s="38" t="s">
        <v>12325</v>
      </c>
    </row>
    <row r="1132" spans="1:6" x14ac:dyDescent="0.2">
      <c r="A1132" s="92"/>
      <c r="B1132" s="5" t="s">
        <v>3808</v>
      </c>
      <c r="C1132" s="5" t="s">
        <v>3809</v>
      </c>
      <c r="D1132" s="5" t="s">
        <v>2171</v>
      </c>
      <c r="E1132" s="16" t="b">
        <v>1</v>
      </c>
      <c r="F1132" s="38" t="s">
        <v>12326</v>
      </c>
    </row>
    <row r="1133" spans="1:6" x14ac:dyDescent="0.2">
      <c r="A1133" s="92"/>
      <c r="B1133" s="5" t="s">
        <v>3810</v>
      </c>
      <c r="C1133" s="5" t="s">
        <v>3811</v>
      </c>
      <c r="D1133" s="5" t="s">
        <v>2171</v>
      </c>
      <c r="E1133" s="16" t="b">
        <v>1</v>
      </c>
      <c r="F1133" s="38" t="s">
        <v>12327</v>
      </c>
    </row>
    <row r="1134" spans="1:6" x14ac:dyDescent="0.2">
      <c r="A1134" s="92"/>
      <c r="B1134" s="5" t="s">
        <v>3812</v>
      </c>
      <c r="C1134" s="5" t="s">
        <v>3813</v>
      </c>
      <c r="D1134" s="5" t="s">
        <v>2171</v>
      </c>
      <c r="E1134" s="16" t="b">
        <v>1</v>
      </c>
      <c r="F1134" s="38" t="s">
        <v>12328</v>
      </c>
    </row>
    <row r="1135" spans="1:6" x14ac:dyDescent="0.2">
      <c r="A1135" s="92"/>
      <c r="B1135" s="5" t="s">
        <v>3814</v>
      </c>
      <c r="C1135" s="5" t="s">
        <v>3815</v>
      </c>
      <c r="D1135" s="5" t="s">
        <v>2171</v>
      </c>
      <c r="E1135" s="16" t="b">
        <v>1</v>
      </c>
      <c r="F1135" s="38" t="s">
        <v>12329</v>
      </c>
    </row>
    <row r="1136" spans="1:6" x14ac:dyDescent="0.2">
      <c r="A1136" s="92"/>
      <c r="B1136" s="5" t="s">
        <v>3816</v>
      </c>
      <c r="C1136" s="5" t="s">
        <v>3817</v>
      </c>
      <c r="D1136" s="5" t="s">
        <v>2171</v>
      </c>
      <c r="E1136" s="16" t="b">
        <v>1</v>
      </c>
      <c r="F1136" s="38" t="s">
        <v>12330</v>
      </c>
    </row>
    <row r="1137" spans="1:6" x14ac:dyDescent="0.2">
      <c r="A1137" s="92"/>
      <c r="B1137" s="5" t="s">
        <v>3818</v>
      </c>
      <c r="C1137" s="5" t="s">
        <v>3819</v>
      </c>
      <c r="D1137" s="5" t="s">
        <v>2171</v>
      </c>
      <c r="E1137" s="16" t="b">
        <v>1</v>
      </c>
      <c r="F1137" s="38" t="s">
        <v>12331</v>
      </c>
    </row>
    <row r="1138" spans="1:6" x14ac:dyDescent="0.2">
      <c r="A1138" s="92"/>
      <c r="B1138" s="5" t="s">
        <v>3820</v>
      </c>
      <c r="C1138" s="5" t="s">
        <v>3821</v>
      </c>
      <c r="D1138" s="5" t="s">
        <v>2171</v>
      </c>
      <c r="E1138" s="16" t="b">
        <v>1</v>
      </c>
      <c r="F1138" s="38" t="s">
        <v>12332</v>
      </c>
    </row>
    <row r="1139" spans="1:6" x14ac:dyDescent="0.2">
      <c r="A1139" s="92"/>
      <c r="B1139" s="5" t="s">
        <v>3822</v>
      </c>
      <c r="C1139" s="5" t="s">
        <v>3823</v>
      </c>
      <c r="D1139" s="5" t="s">
        <v>2171</v>
      </c>
      <c r="E1139" s="16" t="b">
        <v>1</v>
      </c>
      <c r="F1139" s="38" t="s">
        <v>12333</v>
      </c>
    </row>
    <row r="1140" spans="1:6" x14ac:dyDescent="0.2">
      <c r="A1140" s="93"/>
      <c r="B1140" s="14" t="s">
        <v>3824</v>
      </c>
      <c r="C1140" s="14" t="s">
        <v>3825</v>
      </c>
      <c r="D1140" s="14" t="s">
        <v>2171</v>
      </c>
      <c r="E1140" s="17" t="b">
        <v>1</v>
      </c>
      <c r="F1140" s="39" t="s">
        <v>12334</v>
      </c>
    </row>
    <row r="1141" spans="1:6" x14ac:dyDescent="0.2">
      <c r="A1141" s="91" t="str">
        <f>HYPERLINK("[#]Codes_for_GE_Names!A87:H87","EL SALVADOR")</f>
        <v>EL SALVADOR</v>
      </c>
      <c r="B1141" s="11" t="s">
        <v>3826</v>
      </c>
      <c r="C1141" s="11" t="s">
        <v>3827</v>
      </c>
      <c r="D1141" s="11" t="s">
        <v>2387</v>
      </c>
      <c r="E1141" s="15" t="b">
        <v>1</v>
      </c>
      <c r="F1141" s="43" t="s">
        <v>12335</v>
      </c>
    </row>
    <row r="1142" spans="1:6" x14ac:dyDescent="0.2">
      <c r="A1142" s="92"/>
      <c r="B1142" s="5" t="s">
        <v>3828</v>
      </c>
      <c r="C1142" s="5" t="s">
        <v>3829</v>
      </c>
      <c r="D1142" s="5" t="s">
        <v>2387</v>
      </c>
      <c r="E1142" s="16" t="b">
        <v>1</v>
      </c>
      <c r="F1142" s="38" t="s">
        <v>12336</v>
      </c>
    </row>
    <row r="1143" spans="1:6" x14ac:dyDescent="0.2">
      <c r="A1143" s="92"/>
      <c r="B1143" s="5" t="s">
        <v>3830</v>
      </c>
      <c r="C1143" s="5" t="s">
        <v>3831</v>
      </c>
      <c r="D1143" s="5" t="s">
        <v>2387</v>
      </c>
      <c r="E1143" s="16" t="b">
        <v>1</v>
      </c>
      <c r="F1143" s="38" t="s">
        <v>12337</v>
      </c>
    </row>
    <row r="1144" spans="1:6" x14ac:dyDescent="0.2">
      <c r="A1144" s="92"/>
      <c r="B1144" s="5" t="s">
        <v>3832</v>
      </c>
      <c r="C1144" s="5" t="s">
        <v>3833</v>
      </c>
      <c r="D1144" s="5" t="s">
        <v>2387</v>
      </c>
      <c r="E1144" s="16" t="b">
        <v>1</v>
      </c>
      <c r="F1144" s="38" t="s">
        <v>12338</v>
      </c>
    </row>
    <row r="1145" spans="1:6" x14ac:dyDescent="0.2">
      <c r="A1145" s="92"/>
      <c r="B1145" s="5" t="s">
        <v>3834</v>
      </c>
      <c r="C1145" s="5" t="s">
        <v>3835</v>
      </c>
      <c r="D1145" s="5" t="s">
        <v>2387</v>
      </c>
      <c r="E1145" s="16" t="b">
        <v>1</v>
      </c>
      <c r="F1145" s="38" t="s">
        <v>12339</v>
      </c>
    </row>
    <row r="1146" spans="1:6" x14ac:dyDescent="0.2">
      <c r="A1146" s="92"/>
      <c r="B1146" s="5" t="s">
        <v>3836</v>
      </c>
      <c r="C1146" s="5" t="s">
        <v>2478</v>
      </c>
      <c r="D1146" s="5" t="s">
        <v>2387</v>
      </c>
      <c r="E1146" s="16" t="b">
        <v>1</v>
      </c>
      <c r="F1146" s="38" t="s">
        <v>12340</v>
      </c>
    </row>
    <row r="1147" spans="1:6" x14ac:dyDescent="0.2">
      <c r="A1147" s="92"/>
      <c r="B1147" s="5" t="s">
        <v>3837</v>
      </c>
      <c r="C1147" s="5" t="s">
        <v>3838</v>
      </c>
      <c r="D1147" s="5" t="s">
        <v>2387</v>
      </c>
      <c r="E1147" s="16" t="b">
        <v>1</v>
      </c>
      <c r="F1147" s="38" t="s">
        <v>12341</v>
      </c>
    </row>
    <row r="1148" spans="1:6" x14ac:dyDescent="0.2">
      <c r="A1148" s="92"/>
      <c r="B1148" s="5" t="s">
        <v>3839</v>
      </c>
      <c r="C1148" s="5" t="s">
        <v>3840</v>
      </c>
      <c r="D1148" s="5" t="s">
        <v>2387</v>
      </c>
      <c r="E1148" s="16" t="b">
        <v>1</v>
      </c>
      <c r="F1148" s="38" t="s">
        <v>12342</v>
      </c>
    </row>
    <row r="1149" spans="1:6" x14ac:dyDescent="0.2">
      <c r="A1149" s="92"/>
      <c r="B1149" s="5" t="s">
        <v>3841</v>
      </c>
      <c r="C1149" s="5" t="s">
        <v>3842</v>
      </c>
      <c r="D1149" s="5" t="s">
        <v>2387</v>
      </c>
      <c r="E1149" s="16" t="b">
        <v>1</v>
      </c>
      <c r="F1149" s="38" t="s">
        <v>12343</v>
      </c>
    </row>
    <row r="1150" spans="1:6" x14ac:dyDescent="0.2">
      <c r="A1150" s="92"/>
      <c r="B1150" s="5" t="s">
        <v>3843</v>
      </c>
      <c r="C1150" s="5" t="s">
        <v>2158</v>
      </c>
      <c r="D1150" s="5" t="s">
        <v>2387</v>
      </c>
      <c r="E1150" s="16" t="b">
        <v>1</v>
      </c>
      <c r="F1150" s="38" t="s">
        <v>12344</v>
      </c>
    </row>
    <row r="1151" spans="1:6" x14ac:dyDescent="0.2">
      <c r="A1151" s="92"/>
      <c r="B1151" s="5" t="s">
        <v>3844</v>
      </c>
      <c r="C1151" s="5" t="s">
        <v>3845</v>
      </c>
      <c r="D1151" s="5" t="s">
        <v>2387</v>
      </c>
      <c r="E1151" s="16" t="b">
        <v>1</v>
      </c>
      <c r="F1151" s="38" t="s">
        <v>12345</v>
      </c>
    </row>
    <row r="1152" spans="1:6" x14ac:dyDescent="0.2">
      <c r="A1152" s="92"/>
      <c r="B1152" s="5" t="s">
        <v>3846</v>
      </c>
      <c r="C1152" s="5" t="s">
        <v>3847</v>
      </c>
      <c r="D1152" s="5" t="s">
        <v>2387</v>
      </c>
      <c r="E1152" s="16" t="b">
        <v>1</v>
      </c>
      <c r="F1152" s="38" t="s">
        <v>12346</v>
      </c>
    </row>
    <row r="1153" spans="1:6" x14ac:dyDescent="0.2">
      <c r="A1153" s="92"/>
      <c r="B1153" s="5" t="s">
        <v>3848</v>
      </c>
      <c r="C1153" s="5" t="s">
        <v>3849</v>
      </c>
      <c r="D1153" s="5" t="s">
        <v>2387</v>
      </c>
      <c r="E1153" s="16" t="b">
        <v>1</v>
      </c>
      <c r="F1153" s="38" t="s">
        <v>12347</v>
      </c>
    </row>
    <row r="1154" spans="1:6" x14ac:dyDescent="0.2">
      <c r="A1154" s="93"/>
      <c r="B1154" s="14" t="s">
        <v>3850</v>
      </c>
      <c r="C1154" s="14" t="s">
        <v>3851</v>
      </c>
      <c r="D1154" s="14" t="s">
        <v>2387</v>
      </c>
      <c r="E1154" s="17" t="b">
        <v>1</v>
      </c>
      <c r="F1154" s="39" t="s">
        <v>12348</v>
      </c>
    </row>
    <row r="1155" spans="1:6" x14ac:dyDescent="0.2">
      <c r="A1155" s="91" t="str">
        <f>HYPERLINK("[#]Codes_for_GE_Names!A94:H94","EQUATORIAL GUINEA")</f>
        <v>EQUATORIAL GUINEA</v>
      </c>
      <c r="B1155" s="11" t="s">
        <v>3852</v>
      </c>
      <c r="C1155" s="11" t="s">
        <v>3853</v>
      </c>
      <c r="D1155" s="29" t="s">
        <v>1891</v>
      </c>
      <c r="E1155" s="30" t="b">
        <v>0</v>
      </c>
      <c r="F1155" s="46" t="s">
        <v>11653</v>
      </c>
    </row>
    <row r="1156" spans="1:6" x14ac:dyDescent="0.2">
      <c r="A1156" s="92"/>
      <c r="B1156" s="5" t="s">
        <v>3854</v>
      </c>
      <c r="C1156" s="57" t="s">
        <v>16107</v>
      </c>
      <c r="D1156" s="5" t="s">
        <v>1589</v>
      </c>
      <c r="E1156" s="16" t="b">
        <v>1</v>
      </c>
      <c r="F1156" s="38" t="s">
        <v>12349</v>
      </c>
    </row>
    <row r="1157" spans="1:6" x14ac:dyDescent="0.2">
      <c r="A1157" s="92"/>
      <c r="B1157" s="5" t="s">
        <v>16224</v>
      </c>
      <c r="C1157" s="57" t="s">
        <v>16222</v>
      </c>
      <c r="D1157" s="5" t="s">
        <v>1589</v>
      </c>
      <c r="E1157" s="16" t="b">
        <v>1</v>
      </c>
      <c r="F1157" s="38" t="s">
        <v>16223</v>
      </c>
    </row>
    <row r="1158" spans="1:6" x14ac:dyDescent="0.2">
      <c r="A1158" s="92"/>
      <c r="B1158" s="5" t="s">
        <v>3855</v>
      </c>
      <c r="C1158" s="57" t="s">
        <v>16108</v>
      </c>
      <c r="D1158" s="5" t="s">
        <v>1589</v>
      </c>
      <c r="E1158" s="16" t="b">
        <v>1</v>
      </c>
      <c r="F1158" s="38" t="s">
        <v>12350</v>
      </c>
    </row>
    <row r="1159" spans="1:6" x14ac:dyDescent="0.2">
      <c r="A1159" s="92"/>
      <c r="B1159" s="5" t="s">
        <v>3856</v>
      </c>
      <c r="C1159" s="57" t="s">
        <v>16109</v>
      </c>
      <c r="D1159" s="5" t="s">
        <v>1589</v>
      </c>
      <c r="E1159" s="16" t="b">
        <v>1</v>
      </c>
      <c r="F1159" s="38" t="s">
        <v>12351</v>
      </c>
    </row>
    <row r="1160" spans="1:6" x14ac:dyDescent="0.2">
      <c r="A1160" s="92"/>
      <c r="B1160" s="5" t="s">
        <v>3857</v>
      </c>
      <c r="C1160" s="57" t="s">
        <v>16110</v>
      </c>
      <c r="D1160" s="5" t="s">
        <v>1589</v>
      </c>
      <c r="E1160" s="16" t="b">
        <v>1</v>
      </c>
      <c r="F1160" s="38" t="s">
        <v>12352</v>
      </c>
    </row>
    <row r="1161" spans="1:6" x14ac:dyDescent="0.2">
      <c r="A1161" s="92"/>
      <c r="B1161" s="5" t="s">
        <v>3858</v>
      </c>
      <c r="C1161" s="5" t="s">
        <v>3859</v>
      </c>
      <c r="D1161" s="25" t="s">
        <v>1891</v>
      </c>
      <c r="E1161" s="26" t="b">
        <v>0</v>
      </c>
      <c r="F1161" s="44" t="s">
        <v>11653</v>
      </c>
    </row>
    <row r="1162" spans="1:6" x14ac:dyDescent="0.2">
      <c r="A1162" s="92"/>
      <c r="B1162" s="5" t="s">
        <v>3860</v>
      </c>
      <c r="C1162" s="57" t="s">
        <v>16111</v>
      </c>
      <c r="D1162" s="5" t="s">
        <v>1589</v>
      </c>
      <c r="E1162" s="16" t="b">
        <v>1</v>
      </c>
      <c r="F1162" s="38" t="s">
        <v>12353</v>
      </c>
    </row>
    <row r="1163" spans="1:6" x14ac:dyDescent="0.2">
      <c r="A1163" s="92"/>
      <c r="B1163" s="5" t="s">
        <v>3861</v>
      </c>
      <c r="C1163" s="57" t="s">
        <v>16112</v>
      </c>
      <c r="D1163" s="5" t="s">
        <v>1589</v>
      </c>
      <c r="E1163" s="16" t="b">
        <v>1</v>
      </c>
      <c r="F1163" s="38" t="s">
        <v>12354</v>
      </c>
    </row>
    <row r="1164" spans="1:6" x14ac:dyDescent="0.2">
      <c r="A1164" s="93"/>
      <c r="B1164" s="14" t="s">
        <v>3862</v>
      </c>
      <c r="C1164" s="58" t="s">
        <v>16113</v>
      </c>
      <c r="D1164" s="14" t="s">
        <v>1589</v>
      </c>
      <c r="E1164" s="17" t="b">
        <v>1</v>
      </c>
      <c r="F1164" s="39" t="s">
        <v>12355</v>
      </c>
    </row>
    <row r="1165" spans="1:6" x14ac:dyDescent="0.2">
      <c r="A1165" s="91" t="str">
        <f>HYPERLINK("[#]Codes_for_GE_Names!A95:H95","ERITREA")</f>
        <v>ERITREA</v>
      </c>
      <c r="B1165" s="11" t="s">
        <v>3863</v>
      </c>
      <c r="C1165" s="11" t="s">
        <v>16501</v>
      </c>
      <c r="D1165" s="11" t="s">
        <v>1891</v>
      </c>
      <c r="E1165" s="15" t="b">
        <v>1</v>
      </c>
      <c r="F1165" s="43" t="s">
        <v>12356</v>
      </c>
    </row>
    <row r="1166" spans="1:6" x14ac:dyDescent="0.2">
      <c r="A1166" s="92"/>
      <c r="B1166" s="5" t="s">
        <v>3864</v>
      </c>
      <c r="C1166" s="5" t="s">
        <v>3865</v>
      </c>
      <c r="D1166" s="5" t="s">
        <v>1891</v>
      </c>
      <c r="E1166" s="16" t="b">
        <v>1</v>
      </c>
      <c r="F1166" s="38" t="s">
        <v>12357</v>
      </c>
    </row>
    <row r="1167" spans="1:6" x14ac:dyDescent="0.2">
      <c r="A1167" s="92"/>
      <c r="B1167" s="5" t="s">
        <v>3866</v>
      </c>
      <c r="C1167" s="5" t="s">
        <v>16502</v>
      </c>
      <c r="D1167" s="5" t="s">
        <v>1891</v>
      </c>
      <c r="E1167" s="16" t="b">
        <v>1</v>
      </c>
      <c r="F1167" s="38" t="s">
        <v>12358</v>
      </c>
    </row>
    <row r="1168" spans="1:6" x14ac:dyDescent="0.2">
      <c r="A1168" s="92"/>
      <c r="B1168" s="5" t="s">
        <v>3867</v>
      </c>
      <c r="C1168" s="5" t="s">
        <v>16503</v>
      </c>
      <c r="D1168" s="5" t="s">
        <v>1891</v>
      </c>
      <c r="E1168" s="16" t="b">
        <v>1</v>
      </c>
      <c r="F1168" s="38" t="s">
        <v>12359</v>
      </c>
    </row>
    <row r="1169" spans="1:6" x14ac:dyDescent="0.2">
      <c r="A1169" s="92"/>
      <c r="B1169" s="5" t="s">
        <v>3868</v>
      </c>
      <c r="C1169" s="5" t="s">
        <v>16504</v>
      </c>
      <c r="D1169" s="5" t="s">
        <v>1891</v>
      </c>
      <c r="E1169" s="16" t="b">
        <v>1</v>
      </c>
      <c r="F1169" s="38" t="s">
        <v>12360</v>
      </c>
    </row>
    <row r="1170" spans="1:6" x14ac:dyDescent="0.2">
      <c r="A1170" s="93"/>
      <c r="B1170" s="14" t="s">
        <v>3869</v>
      </c>
      <c r="C1170" s="14" t="s">
        <v>16505</v>
      </c>
      <c r="D1170" s="14" t="s">
        <v>1891</v>
      </c>
      <c r="E1170" s="17" t="b">
        <v>1</v>
      </c>
      <c r="F1170" s="39" t="s">
        <v>12361</v>
      </c>
    </row>
    <row r="1171" spans="1:6" x14ac:dyDescent="0.2">
      <c r="A1171" s="91" t="str">
        <f>HYPERLINK("[#]Codes_for_GE_Names!A96:H96","ESTONIA")</f>
        <v>ESTONIA</v>
      </c>
      <c r="B1171" s="11" t="s">
        <v>3870</v>
      </c>
      <c r="C1171" s="11" t="s">
        <v>3871</v>
      </c>
      <c r="D1171" s="29" t="s">
        <v>1658</v>
      </c>
      <c r="E1171" s="29" t="b">
        <v>0</v>
      </c>
      <c r="F1171" s="44" t="s">
        <v>11653</v>
      </c>
    </row>
    <row r="1172" spans="1:6" x14ac:dyDescent="0.2">
      <c r="A1172" s="89"/>
      <c r="B1172" s="54" t="s">
        <v>15875</v>
      </c>
      <c r="C1172" s="56" t="s">
        <v>15876</v>
      </c>
      <c r="D1172" s="54" t="s">
        <v>15877</v>
      </c>
      <c r="E1172" s="53" t="b">
        <v>1</v>
      </c>
      <c r="F1172" s="55" t="s">
        <v>15908</v>
      </c>
    </row>
    <row r="1173" spans="1:6" x14ac:dyDescent="0.2">
      <c r="A1173" s="89"/>
      <c r="B1173" s="54" t="s">
        <v>15878</v>
      </c>
      <c r="C1173" s="56" t="s">
        <v>15879</v>
      </c>
      <c r="D1173" s="54" t="s">
        <v>15877</v>
      </c>
      <c r="E1173" s="53" t="b">
        <v>1</v>
      </c>
      <c r="F1173" s="55" t="s">
        <v>15909</v>
      </c>
    </row>
    <row r="1174" spans="1:6" x14ac:dyDescent="0.2">
      <c r="A1174" s="89"/>
      <c r="B1174" s="54" t="s">
        <v>15880</v>
      </c>
      <c r="C1174" s="56" t="s">
        <v>15881</v>
      </c>
      <c r="D1174" s="54" t="s">
        <v>15877</v>
      </c>
      <c r="E1174" s="53" t="b">
        <v>1</v>
      </c>
      <c r="F1174" s="55" t="s">
        <v>15910</v>
      </c>
    </row>
    <row r="1175" spans="1:6" x14ac:dyDescent="0.2">
      <c r="A1175" s="89"/>
      <c r="B1175" s="54" t="s">
        <v>15882</v>
      </c>
      <c r="C1175" s="56" t="s">
        <v>15883</v>
      </c>
      <c r="D1175" s="54" t="s">
        <v>8846</v>
      </c>
      <c r="E1175" s="53" t="b">
        <v>1</v>
      </c>
      <c r="F1175" s="55" t="s">
        <v>15911</v>
      </c>
    </row>
    <row r="1176" spans="1:6" x14ac:dyDescent="0.2">
      <c r="A1176" s="89"/>
      <c r="B1176" s="54" t="s">
        <v>15884</v>
      </c>
      <c r="C1176" s="56" t="s">
        <v>15885</v>
      </c>
      <c r="D1176" s="54" t="s">
        <v>15877</v>
      </c>
      <c r="E1176" s="53" t="b">
        <v>1</v>
      </c>
      <c r="F1176" s="55" t="s">
        <v>15912</v>
      </c>
    </row>
    <row r="1177" spans="1:6" x14ac:dyDescent="0.2">
      <c r="A1177" s="89"/>
      <c r="B1177" s="54" t="s">
        <v>15886</v>
      </c>
      <c r="C1177" s="56" t="s">
        <v>15887</v>
      </c>
      <c r="D1177" s="54" t="s">
        <v>15877</v>
      </c>
      <c r="E1177" s="53" t="b">
        <v>1</v>
      </c>
      <c r="F1177" s="55" t="s">
        <v>15913</v>
      </c>
    </row>
    <row r="1178" spans="1:6" x14ac:dyDescent="0.2">
      <c r="A1178" s="89"/>
      <c r="B1178" s="54" t="s">
        <v>15888</v>
      </c>
      <c r="C1178" s="56" t="s">
        <v>15889</v>
      </c>
      <c r="D1178" s="54" t="s">
        <v>15877</v>
      </c>
      <c r="E1178" s="53" t="b">
        <v>1</v>
      </c>
      <c r="F1178" s="55" t="s">
        <v>15914</v>
      </c>
    </row>
    <row r="1179" spans="1:6" x14ac:dyDescent="0.2">
      <c r="A1179" s="89"/>
      <c r="B1179" s="54" t="s">
        <v>15890</v>
      </c>
      <c r="C1179" s="56" t="s">
        <v>15891</v>
      </c>
      <c r="D1179" s="54" t="s">
        <v>15877</v>
      </c>
      <c r="E1179" s="53" t="b">
        <v>1</v>
      </c>
      <c r="F1179" s="55" t="s">
        <v>15915</v>
      </c>
    </row>
    <row r="1180" spans="1:6" x14ac:dyDescent="0.2">
      <c r="A1180" s="89"/>
      <c r="B1180" s="54" t="s">
        <v>15892</v>
      </c>
      <c r="C1180" s="56" t="s">
        <v>15893</v>
      </c>
      <c r="D1180" s="54" t="s">
        <v>8846</v>
      </c>
      <c r="E1180" s="53" t="b">
        <v>1</v>
      </c>
      <c r="F1180" s="55" t="s">
        <v>15916</v>
      </c>
    </row>
    <row r="1181" spans="1:6" x14ac:dyDescent="0.2">
      <c r="A1181" s="89"/>
      <c r="B1181" s="54" t="s">
        <v>15894</v>
      </c>
      <c r="C1181" s="56" t="s">
        <v>15895</v>
      </c>
      <c r="D1181" s="54" t="s">
        <v>8846</v>
      </c>
      <c r="E1181" s="53" t="b">
        <v>1</v>
      </c>
      <c r="F1181" s="55" t="s">
        <v>15917</v>
      </c>
    </row>
    <row r="1182" spans="1:6" x14ac:dyDescent="0.2">
      <c r="A1182" s="89"/>
      <c r="B1182" s="54" t="s">
        <v>15896</v>
      </c>
      <c r="C1182" s="56" t="s">
        <v>15897</v>
      </c>
      <c r="D1182" s="54" t="s">
        <v>15877</v>
      </c>
      <c r="E1182" s="53" t="b">
        <v>1</v>
      </c>
      <c r="F1182" s="55" t="s">
        <v>15918</v>
      </c>
    </row>
    <row r="1183" spans="1:6" x14ac:dyDescent="0.2">
      <c r="A1183" s="89"/>
      <c r="B1183" s="54" t="s">
        <v>15898</v>
      </c>
      <c r="C1183" s="56" t="s">
        <v>15899</v>
      </c>
      <c r="D1183" s="54" t="s">
        <v>15877</v>
      </c>
      <c r="E1183" s="53" t="b">
        <v>1</v>
      </c>
      <c r="F1183" s="55" t="s">
        <v>15919</v>
      </c>
    </row>
    <row r="1184" spans="1:6" x14ac:dyDescent="0.2">
      <c r="A1184" s="89"/>
      <c r="B1184" s="54" t="s">
        <v>15900</v>
      </c>
      <c r="C1184" s="56" t="s">
        <v>15901</v>
      </c>
      <c r="D1184" s="54" t="s">
        <v>15877</v>
      </c>
      <c r="E1184" s="53" t="b">
        <v>1</v>
      </c>
      <c r="F1184" s="55" t="s">
        <v>15920</v>
      </c>
    </row>
    <row r="1185" spans="1:6" x14ac:dyDescent="0.2">
      <c r="A1185" s="89"/>
      <c r="B1185" s="54" t="s">
        <v>15902</v>
      </c>
      <c r="C1185" s="56" t="s">
        <v>15903</v>
      </c>
      <c r="D1185" s="54" t="s">
        <v>15877</v>
      </c>
      <c r="E1185" s="53" t="b">
        <v>1</v>
      </c>
      <c r="F1185" s="55" t="s">
        <v>15921</v>
      </c>
    </row>
    <row r="1186" spans="1:6" x14ac:dyDescent="0.2">
      <c r="A1186" s="89"/>
      <c r="B1186" s="54" t="s">
        <v>15904</v>
      </c>
      <c r="C1186" s="56" t="s">
        <v>15905</v>
      </c>
      <c r="D1186" s="54" t="s">
        <v>8846</v>
      </c>
      <c r="E1186" s="53" t="b">
        <v>1</v>
      </c>
      <c r="F1186" s="55" t="s">
        <v>15922</v>
      </c>
    </row>
    <row r="1187" spans="1:6" x14ac:dyDescent="0.2">
      <c r="A1187" s="89"/>
      <c r="B1187" s="54" t="s">
        <v>15906</v>
      </c>
      <c r="C1187" s="56" t="s">
        <v>15907</v>
      </c>
      <c r="D1187" s="54" t="s">
        <v>15877</v>
      </c>
      <c r="E1187" s="53" t="b">
        <v>1</v>
      </c>
      <c r="F1187" s="55" t="s">
        <v>15923</v>
      </c>
    </row>
    <row r="1188" spans="1:6" x14ac:dyDescent="0.2">
      <c r="A1188" s="89"/>
      <c r="B1188" s="5" t="s">
        <v>3872</v>
      </c>
      <c r="C1188" s="5" t="s">
        <v>3873</v>
      </c>
      <c r="D1188" s="25" t="s">
        <v>1658</v>
      </c>
      <c r="E1188" s="25" t="b">
        <v>0</v>
      </c>
      <c r="F1188" s="44" t="s">
        <v>11653</v>
      </c>
    </row>
    <row r="1189" spans="1:6" x14ac:dyDescent="0.2">
      <c r="A1189" s="89"/>
      <c r="B1189" s="54" t="s">
        <v>15987</v>
      </c>
      <c r="C1189" s="56" t="s">
        <v>3873</v>
      </c>
      <c r="D1189" s="54" t="s">
        <v>15877</v>
      </c>
      <c r="E1189" s="53" t="b">
        <v>1</v>
      </c>
      <c r="F1189" s="55" t="s">
        <v>15924</v>
      </c>
    </row>
    <row r="1190" spans="1:6" x14ac:dyDescent="0.2">
      <c r="A1190" s="89"/>
      <c r="B1190" s="5" t="s">
        <v>16232</v>
      </c>
      <c r="C1190" s="5" t="s">
        <v>3874</v>
      </c>
      <c r="D1190" s="25" t="s">
        <v>1658</v>
      </c>
      <c r="E1190" s="25" t="b">
        <v>0</v>
      </c>
      <c r="F1190" s="44" t="s">
        <v>11653</v>
      </c>
    </row>
    <row r="1191" spans="1:6" x14ac:dyDescent="0.2">
      <c r="A1191" s="89"/>
      <c r="B1191" s="54" t="s">
        <v>15988</v>
      </c>
      <c r="C1191" s="56" t="s">
        <v>15989</v>
      </c>
      <c r="D1191" s="54" t="s">
        <v>15877</v>
      </c>
      <c r="E1191" s="53" t="b">
        <v>1</v>
      </c>
      <c r="F1191" s="55" t="s">
        <v>15925</v>
      </c>
    </row>
    <row r="1192" spans="1:6" x14ac:dyDescent="0.2">
      <c r="A1192" s="89"/>
      <c r="B1192" s="54" t="s">
        <v>15990</v>
      </c>
      <c r="C1192" s="56" t="s">
        <v>15991</v>
      </c>
      <c r="D1192" s="54" t="s">
        <v>15877</v>
      </c>
      <c r="E1192" s="53" t="b">
        <v>1</v>
      </c>
      <c r="F1192" s="55" t="s">
        <v>15926</v>
      </c>
    </row>
    <row r="1193" spans="1:6" x14ac:dyDescent="0.2">
      <c r="A1193" s="89"/>
      <c r="B1193" s="54" t="s">
        <v>15992</v>
      </c>
      <c r="C1193" s="56" t="s">
        <v>15993</v>
      </c>
      <c r="D1193" s="54" t="s">
        <v>8846</v>
      </c>
      <c r="E1193" s="53" t="b">
        <v>1</v>
      </c>
      <c r="F1193" s="55" t="s">
        <v>15927</v>
      </c>
    </row>
    <row r="1194" spans="1:6" x14ac:dyDescent="0.2">
      <c r="A1194" s="89"/>
      <c r="B1194" s="54" t="s">
        <v>15994</v>
      </c>
      <c r="C1194" s="56" t="s">
        <v>15995</v>
      </c>
      <c r="D1194" s="54" t="s">
        <v>15877</v>
      </c>
      <c r="E1194" s="53" t="b">
        <v>1</v>
      </c>
      <c r="F1194" s="55" t="s">
        <v>15928</v>
      </c>
    </row>
    <row r="1195" spans="1:6" x14ac:dyDescent="0.2">
      <c r="A1195" s="89"/>
      <c r="B1195" s="54" t="s">
        <v>15996</v>
      </c>
      <c r="C1195" s="56" t="s">
        <v>15997</v>
      </c>
      <c r="D1195" s="54" t="s">
        <v>8846</v>
      </c>
      <c r="E1195" s="53" t="b">
        <v>1</v>
      </c>
      <c r="F1195" s="55" t="s">
        <v>15929</v>
      </c>
    </row>
    <row r="1196" spans="1:6" x14ac:dyDescent="0.2">
      <c r="A1196" s="89"/>
      <c r="B1196" s="54" t="s">
        <v>15998</v>
      </c>
      <c r="C1196" s="56" t="s">
        <v>15999</v>
      </c>
      <c r="D1196" s="54" t="s">
        <v>8846</v>
      </c>
      <c r="E1196" s="53" t="b">
        <v>1</v>
      </c>
      <c r="F1196" s="55" t="s">
        <v>15930</v>
      </c>
    </row>
    <row r="1197" spans="1:6" x14ac:dyDescent="0.2">
      <c r="A1197" s="89"/>
      <c r="B1197" s="54" t="s">
        <v>16000</v>
      </c>
      <c r="C1197" s="56" t="s">
        <v>16001</v>
      </c>
      <c r="D1197" s="54" t="s">
        <v>8846</v>
      </c>
      <c r="E1197" s="53" t="b">
        <v>1</v>
      </c>
      <c r="F1197" s="55" t="s">
        <v>15931</v>
      </c>
    </row>
    <row r="1198" spans="1:6" x14ac:dyDescent="0.2">
      <c r="A1198" s="89"/>
      <c r="B1198" s="54" t="s">
        <v>16002</v>
      </c>
      <c r="C1198" s="56" t="s">
        <v>16003</v>
      </c>
      <c r="D1198" s="54" t="s">
        <v>15877</v>
      </c>
      <c r="E1198" s="53" t="b">
        <v>1</v>
      </c>
      <c r="F1198" s="55" t="s">
        <v>15932</v>
      </c>
    </row>
    <row r="1199" spans="1:6" x14ac:dyDescent="0.2">
      <c r="A1199" s="89"/>
      <c r="B1199" s="5" t="s">
        <v>16234</v>
      </c>
      <c r="C1199" s="5" t="s">
        <v>3875</v>
      </c>
      <c r="D1199" s="25" t="s">
        <v>1658</v>
      </c>
      <c r="E1199" s="25" t="b">
        <v>0</v>
      </c>
      <c r="F1199" s="44" t="s">
        <v>11653</v>
      </c>
    </row>
    <row r="1200" spans="1:6" x14ac:dyDescent="0.2">
      <c r="A1200" s="89"/>
      <c r="B1200" s="54" t="s">
        <v>16010</v>
      </c>
      <c r="C1200" s="56" t="s">
        <v>16011</v>
      </c>
      <c r="D1200" s="54" t="s">
        <v>15877</v>
      </c>
      <c r="E1200" s="53" t="b">
        <v>1</v>
      </c>
      <c r="F1200" s="55" t="s">
        <v>15936</v>
      </c>
    </row>
    <row r="1201" spans="1:6" x14ac:dyDescent="0.2">
      <c r="A1201" s="89"/>
      <c r="B1201" s="54" t="s">
        <v>16012</v>
      </c>
      <c r="C1201" s="56" t="s">
        <v>16013</v>
      </c>
      <c r="D1201" s="54" t="s">
        <v>8846</v>
      </c>
      <c r="E1201" s="53" t="b">
        <v>1</v>
      </c>
      <c r="F1201" s="55" t="s">
        <v>15937</v>
      </c>
    </row>
    <row r="1202" spans="1:6" x14ac:dyDescent="0.2">
      <c r="A1202" s="89"/>
      <c r="B1202" s="54" t="s">
        <v>16014</v>
      </c>
      <c r="C1202" s="56" t="s">
        <v>16015</v>
      </c>
      <c r="D1202" s="54" t="s">
        <v>15877</v>
      </c>
      <c r="E1202" s="53" t="b">
        <v>1</v>
      </c>
      <c r="F1202" s="55" t="s">
        <v>15938</v>
      </c>
    </row>
    <row r="1203" spans="1:6" x14ac:dyDescent="0.2">
      <c r="A1203" s="89"/>
      <c r="B1203" s="5" t="s">
        <v>16233</v>
      </c>
      <c r="C1203" s="5" t="s">
        <v>3876</v>
      </c>
      <c r="D1203" s="25" t="s">
        <v>1658</v>
      </c>
      <c r="E1203" s="25" t="b">
        <v>0</v>
      </c>
      <c r="F1203" s="44" t="s">
        <v>11653</v>
      </c>
    </row>
    <row r="1204" spans="1:6" x14ac:dyDescent="0.2">
      <c r="A1204" s="89"/>
      <c r="B1204" s="54" t="s">
        <v>16004</v>
      </c>
      <c r="C1204" s="56" t="s">
        <v>16005</v>
      </c>
      <c r="D1204" s="54" t="s">
        <v>15877</v>
      </c>
      <c r="E1204" s="53" t="b">
        <v>1</v>
      </c>
      <c r="F1204" s="55" t="s">
        <v>15933</v>
      </c>
    </row>
    <row r="1205" spans="1:6" x14ac:dyDescent="0.2">
      <c r="A1205" s="89"/>
      <c r="B1205" s="54" t="s">
        <v>16006</v>
      </c>
      <c r="C1205" s="56" t="s">
        <v>16007</v>
      </c>
      <c r="D1205" s="54" t="s">
        <v>15877</v>
      </c>
      <c r="E1205" s="53" t="b">
        <v>1</v>
      </c>
      <c r="F1205" s="55" t="s">
        <v>15934</v>
      </c>
    </row>
    <row r="1206" spans="1:6" x14ac:dyDescent="0.2">
      <c r="A1206" s="89"/>
      <c r="B1206" s="54" t="s">
        <v>16008</v>
      </c>
      <c r="C1206" s="56" t="s">
        <v>16009</v>
      </c>
      <c r="D1206" s="54" t="s">
        <v>15877</v>
      </c>
      <c r="E1206" s="53" t="b">
        <v>1</v>
      </c>
      <c r="F1206" s="55" t="s">
        <v>15935</v>
      </c>
    </row>
    <row r="1207" spans="1:6" x14ac:dyDescent="0.2">
      <c r="A1207" s="89"/>
      <c r="B1207" s="5" t="s">
        <v>16235</v>
      </c>
      <c r="C1207" s="5" t="s">
        <v>3877</v>
      </c>
      <c r="D1207" s="25" t="s">
        <v>1658</v>
      </c>
      <c r="E1207" s="25" t="b">
        <v>0</v>
      </c>
      <c r="F1207" s="44" t="s">
        <v>11653</v>
      </c>
    </row>
    <row r="1208" spans="1:6" x14ac:dyDescent="0.2">
      <c r="A1208" s="89"/>
      <c r="B1208" s="54" t="s">
        <v>16016</v>
      </c>
      <c r="C1208" s="56" t="s">
        <v>16017</v>
      </c>
      <c r="D1208" s="54" t="s">
        <v>8846</v>
      </c>
      <c r="E1208" s="53" t="b">
        <v>1</v>
      </c>
      <c r="F1208" s="55" t="s">
        <v>15939</v>
      </c>
    </row>
    <row r="1209" spans="1:6" x14ac:dyDescent="0.2">
      <c r="A1209" s="89"/>
      <c r="B1209" s="54" t="s">
        <v>16018</v>
      </c>
      <c r="C1209" s="56" t="s">
        <v>16019</v>
      </c>
      <c r="D1209" s="54" t="s">
        <v>15877</v>
      </c>
      <c r="E1209" s="53" t="b">
        <v>1</v>
      </c>
      <c r="F1209" s="55" t="s">
        <v>15940</v>
      </c>
    </row>
    <row r="1210" spans="1:6" x14ac:dyDescent="0.2">
      <c r="A1210" s="89"/>
      <c r="B1210" s="54" t="s">
        <v>16020</v>
      </c>
      <c r="C1210" s="56" t="s">
        <v>16021</v>
      </c>
      <c r="D1210" s="54" t="s">
        <v>15877</v>
      </c>
      <c r="E1210" s="53" t="b">
        <v>1</v>
      </c>
      <c r="F1210" s="55" t="s">
        <v>15941</v>
      </c>
    </row>
    <row r="1211" spans="1:6" x14ac:dyDescent="0.2">
      <c r="A1211" s="89"/>
      <c r="B1211" s="5" t="s">
        <v>16236</v>
      </c>
      <c r="C1211" s="5" t="s">
        <v>3878</v>
      </c>
      <c r="D1211" s="25" t="s">
        <v>1658</v>
      </c>
      <c r="E1211" s="25" t="b">
        <v>0</v>
      </c>
      <c r="F1211" s="44" t="s">
        <v>11653</v>
      </c>
    </row>
    <row r="1212" spans="1:6" x14ac:dyDescent="0.2">
      <c r="A1212" s="89"/>
      <c r="B1212" s="54" t="s">
        <v>16022</v>
      </c>
      <c r="C1212" s="56" t="s">
        <v>16023</v>
      </c>
      <c r="D1212" s="54" t="s">
        <v>15877</v>
      </c>
      <c r="E1212" s="53" t="b">
        <v>1</v>
      </c>
      <c r="F1212" s="55" t="s">
        <v>15942</v>
      </c>
    </row>
    <row r="1213" spans="1:6" x14ac:dyDescent="0.2">
      <c r="A1213" s="89"/>
      <c r="B1213" s="54" t="s">
        <v>16024</v>
      </c>
      <c r="C1213" s="56" t="s">
        <v>16025</v>
      </c>
      <c r="D1213" s="54" t="s">
        <v>15877</v>
      </c>
      <c r="E1213" s="53" t="b">
        <v>1</v>
      </c>
      <c r="F1213" s="55" t="s">
        <v>15943</v>
      </c>
    </row>
    <row r="1214" spans="1:6" x14ac:dyDescent="0.2">
      <c r="A1214" s="89"/>
      <c r="B1214" s="54" t="s">
        <v>16026</v>
      </c>
      <c r="C1214" s="56" t="s">
        <v>16027</v>
      </c>
      <c r="D1214" s="54" t="s">
        <v>8846</v>
      </c>
      <c r="E1214" s="53" t="b">
        <v>1</v>
      </c>
      <c r="F1214" s="55" t="s">
        <v>15944</v>
      </c>
    </row>
    <row r="1215" spans="1:6" x14ac:dyDescent="0.2">
      <c r="A1215" s="89"/>
      <c r="B1215" s="54" t="s">
        <v>16028</v>
      </c>
      <c r="C1215" s="56" t="s">
        <v>16027</v>
      </c>
      <c r="D1215" s="54" t="s">
        <v>15877</v>
      </c>
      <c r="E1215" s="53" t="b">
        <v>1</v>
      </c>
      <c r="F1215" s="55" t="s">
        <v>15945</v>
      </c>
    </row>
    <row r="1216" spans="1:6" x14ac:dyDescent="0.2">
      <c r="A1216" s="89"/>
      <c r="B1216" s="54" t="s">
        <v>16029</v>
      </c>
      <c r="C1216" s="56" t="s">
        <v>16030</v>
      </c>
      <c r="D1216" s="54" t="s">
        <v>15877</v>
      </c>
      <c r="E1216" s="53" t="b">
        <v>1</v>
      </c>
      <c r="F1216" s="55" t="s">
        <v>15946</v>
      </c>
    </row>
    <row r="1217" spans="1:6" x14ac:dyDescent="0.2">
      <c r="A1217" s="89"/>
      <c r="B1217" s="54" t="s">
        <v>16031</v>
      </c>
      <c r="C1217" s="56" t="s">
        <v>16032</v>
      </c>
      <c r="D1217" s="54" t="s">
        <v>15877</v>
      </c>
      <c r="E1217" s="53" t="b">
        <v>1</v>
      </c>
      <c r="F1217" s="55" t="s">
        <v>15947</v>
      </c>
    </row>
    <row r="1218" spans="1:6" x14ac:dyDescent="0.2">
      <c r="A1218" s="89"/>
      <c r="B1218" s="54" t="s">
        <v>16033</v>
      </c>
      <c r="C1218" s="56" t="s">
        <v>16034</v>
      </c>
      <c r="D1218" s="54" t="s">
        <v>15877</v>
      </c>
      <c r="E1218" s="53" t="b">
        <v>1</v>
      </c>
      <c r="F1218" s="55" t="s">
        <v>15948</v>
      </c>
    </row>
    <row r="1219" spans="1:6" x14ac:dyDescent="0.2">
      <c r="A1219" s="89"/>
      <c r="B1219" s="54" t="s">
        <v>16035</v>
      </c>
      <c r="C1219" s="56" t="s">
        <v>16036</v>
      </c>
      <c r="D1219" s="54" t="s">
        <v>15877</v>
      </c>
      <c r="E1219" s="53" t="b">
        <v>1</v>
      </c>
      <c r="F1219" s="55" t="s">
        <v>15949</v>
      </c>
    </row>
    <row r="1220" spans="1:6" x14ac:dyDescent="0.2">
      <c r="A1220" s="89"/>
      <c r="B1220" s="5" t="s">
        <v>16238</v>
      </c>
      <c r="C1220" s="5" t="s">
        <v>3879</v>
      </c>
      <c r="D1220" s="25" t="s">
        <v>1658</v>
      </c>
      <c r="E1220" s="25" t="b">
        <v>0</v>
      </c>
      <c r="F1220" s="44" t="s">
        <v>11653</v>
      </c>
    </row>
    <row r="1221" spans="1:6" x14ac:dyDescent="0.2">
      <c r="A1221" s="89"/>
      <c r="B1221" s="54" t="s">
        <v>16043</v>
      </c>
      <c r="C1221" s="56" t="s">
        <v>16044</v>
      </c>
      <c r="D1221" s="54" t="s">
        <v>15877</v>
      </c>
      <c r="E1221" s="53" t="b">
        <v>1</v>
      </c>
      <c r="F1221" s="55" t="s">
        <v>15953</v>
      </c>
    </row>
    <row r="1222" spans="1:6" x14ac:dyDescent="0.2">
      <c r="A1222" s="89"/>
      <c r="B1222" s="54" t="s">
        <v>16045</v>
      </c>
      <c r="C1222" s="56" t="s">
        <v>16046</v>
      </c>
      <c r="D1222" s="54" t="s">
        <v>15877</v>
      </c>
      <c r="E1222" s="53" t="b">
        <v>1</v>
      </c>
      <c r="F1222" s="55" t="s">
        <v>15954</v>
      </c>
    </row>
    <row r="1223" spans="1:6" x14ac:dyDescent="0.2">
      <c r="A1223" s="89"/>
      <c r="B1223" s="54" t="s">
        <v>16047</v>
      </c>
      <c r="C1223" s="56" t="s">
        <v>16048</v>
      </c>
      <c r="D1223" s="54" t="s">
        <v>15877</v>
      </c>
      <c r="E1223" s="53" t="b">
        <v>1</v>
      </c>
      <c r="F1223" s="55" t="s">
        <v>15955</v>
      </c>
    </row>
    <row r="1224" spans="1:6" x14ac:dyDescent="0.2">
      <c r="A1224" s="89"/>
      <c r="B1224" s="54" t="s">
        <v>16049</v>
      </c>
      <c r="C1224" s="56" t="s">
        <v>16050</v>
      </c>
      <c r="D1224" s="54" t="s">
        <v>8846</v>
      </c>
      <c r="E1224" s="53" t="b">
        <v>1</v>
      </c>
      <c r="F1224" s="55" t="s">
        <v>15956</v>
      </c>
    </row>
    <row r="1225" spans="1:6" x14ac:dyDescent="0.2">
      <c r="A1225" s="89"/>
      <c r="B1225" s="54" t="s">
        <v>16051</v>
      </c>
      <c r="C1225" s="56" t="s">
        <v>16052</v>
      </c>
      <c r="D1225" s="54" t="s">
        <v>15877</v>
      </c>
      <c r="E1225" s="53" t="b">
        <v>1</v>
      </c>
      <c r="F1225" s="55" t="s">
        <v>15957</v>
      </c>
    </row>
    <row r="1226" spans="1:6" x14ac:dyDescent="0.2">
      <c r="A1226" s="89"/>
      <c r="B1226" s="54" t="s">
        <v>16053</v>
      </c>
      <c r="C1226" s="56" t="s">
        <v>16054</v>
      </c>
      <c r="D1226" s="54" t="s">
        <v>15877</v>
      </c>
      <c r="E1226" s="53" t="b">
        <v>1</v>
      </c>
      <c r="F1226" s="55" t="s">
        <v>15958</v>
      </c>
    </row>
    <row r="1227" spans="1:6" x14ac:dyDescent="0.2">
      <c r="A1227" s="89"/>
      <c r="B1227" s="54" t="s">
        <v>16055</v>
      </c>
      <c r="C1227" s="56" t="s">
        <v>16056</v>
      </c>
      <c r="D1227" s="54" t="s">
        <v>15877</v>
      </c>
      <c r="E1227" s="53" t="b">
        <v>1</v>
      </c>
      <c r="F1227" s="55" t="s">
        <v>15959</v>
      </c>
    </row>
    <row r="1228" spans="1:6" x14ac:dyDescent="0.2">
      <c r="A1228" s="89"/>
      <c r="B1228" s="5" t="s">
        <v>16237</v>
      </c>
      <c r="C1228" s="5" t="s">
        <v>3880</v>
      </c>
      <c r="D1228" s="25" t="s">
        <v>1658</v>
      </c>
      <c r="E1228" s="25" t="b">
        <v>0</v>
      </c>
      <c r="F1228" s="44" t="s">
        <v>11653</v>
      </c>
    </row>
    <row r="1229" spans="1:6" x14ac:dyDescent="0.2">
      <c r="A1229" s="89"/>
      <c r="B1229" s="54" t="s">
        <v>16037</v>
      </c>
      <c r="C1229" s="56" t="s">
        <v>16038</v>
      </c>
      <c r="D1229" s="54" t="s">
        <v>15877</v>
      </c>
      <c r="E1229" s="53" t="b">
        <v>1</v>
      </c>
      <c r="F1229" s="55" t="s">
        <v>15950</v>
      </c>
    </row>
    <row r="1230" spans="1:6" x14ac:dyDescent="0.2">
      <c r="A1230" s="89"/>
      <c r="B1230" s="54" t="s">
        <v>16039</v>
      </c>
      <c r="C1230" s="56" t="s">
        <v>16040</v>
      </c>
      <c r="D1230" s="54" t="s">
        <v>15877</v>
      </c>
      <c r="E1230" s="53" t="b">
        <v>1</v>
      </c>
      <c r="F1230" s="55" t="s">
        <v>15951</v>
      </c>
    </row>
    <row r="1231" spans="1:6" x14ac:dyDescent="0.2">
      <c r="A1231" s="89"/>
      <c r="B1231" s="54" t="s">
        <v>16041</v>
      </c>
      <c r="C1231" s="56" t="s">
        <v>16042</v>
      </c>
      <c r="D1231" s="54" t="s">
        <v>15877</v>
      </c>
      <c r="E1231" s="53" t="b">
        <v>1</v>
      </c>
      <c r="F1231" s="55" t="s">
        <v>15952</v>
      </c>
    </row>
    <row r="1232" spans="1:6" x14ac:dyDescent="0.2">
      <c r="A1232" s="89"/>
      <c r="B1232" s="5" t="s">
        <v>16239</v>
      </c>
      <c r="C1232" s="5" t="s">
        <v>3881</v>
      </c>
      <c r="D1232" s="25" t="s">
        <v>1658</v>
      </c>
      <c r="E1232" s="25" t="b">
        <v>0</v>
      </c>
      <c r="F1232" s="44" t="s">
        <v>11653</v>
      </c>
    </row>
    <row r="1233" spans="1:6" x14ac:dyDescent="0.2">
      <c r="A1233" s="89"/>
      <c r="B1233" s="54" t="s">
        <v>16057</v>
      </c>
      <c r="C1233" s="56" t="s">
        <v>16058</v>
      </c>
      <c r="D1233" s="54" t="s">
        <v>15877</v>
      </c>
      <c r="E1233" s="53" t="b">
        <v>1</v>
      </c>
      <c r="F1233" s="55" t="s">
        <v>15960</v>
      </c>
    </row>
    <row r="1234" spans="1:6" x14ac:dyDescent="0.2">
      <c r="A1234" s="89"/>
      <c r="B1234" s="54" t="s">
        <v>16059</v>
      </c>
      <c r="C1234" s="56" t="s">
        <v>16060</v>
      </c>
      <c r="D1234" s="54" t="s">
        <v>15877</v>
      </c>
      <c r="E1234" s="53" t="b">
        <v>1</v>
      </c>
      <c r="F1234" s="55" t="s">
        <v>15961</v>
      </c>
    </row>
    <row r="1235" spans="1:6" x14ac:dyDescent="0.2">
      <c r="A1235" s="89"/>
      <c r="B1235" s="54" t="s">
        <v>16061</v>
      </c>
      <c r="C1235" s="56" t="s">
        <v>16062</v>
      </c>
      <c r="D1235" s="54" t="s">
        <v>15877</v>
      </c>
      <c r="E1235" s="53" t="b">
        <v>1</v>
      </c>
      <c r="F1235" s="55" t="s">
        <v>15962</v>
      </c>
    </row>
    <row r="1236" spans="1:6" x14ac:dyDescent="0.2">
      <c r="A1236" s="89"/>
      <c r="B1236" s="54" t="s">
        <v>16063</v>
      </c>
      <c r="C1236" s="56" t="s">
        <v>16064</v>
      </c>
      <c r="D1236" s="54" t="s">
        <v>15877</v>
      </c>
      <c r="E1236" s="53" t="b">
        <v>1</v>
      </c>
      <c r="F1236" s="55" t="s">
        <v>15963</v>
      </c>
    </row>
    <row r="1237" spans="1:6" x14ac:dyDescent="0.2">
      <c r="A1237" s="89"/>
      <c r="B1237" s="5" t="s">
        <v>3882</v>
      </c>
      <c r="C1237" s="5" t="s">
        <v>3883</v>
      </c>
      <c r="D1237" s="25" t="s">
        <v>1658</v>
      </c>
      <c r="E1237" s="25" t="b">
        <v>0</v>
      </c>
      <c r="F1237" s="44" t="s">
        <v>11653</v>
      </c>
    </row>
    <row r="1238" spans="1:6" x14ac:dyDescent="0.2">
      <c r="A1238" s="89"/>
      <c r="B1238" s="54" t="s">
        <v>16065</v>
      </c>
      <c r="C1238" s="56" t="s">
        <v>16066</v>
      </c>
      <c r="D1238" s="54" t="s">
        <v>15877</v>
      </c>
      <c r="E1238" s="53" t="b">
        <v>1</v>
      </c>
      <c r="F1238" s="55" t="s">
        <v>15964</v>
      </c>
    </row>
    <row r="1239" spans="1:6" x14ac:dyDescent="0.2">
      <c r="A1239" s="89"/>
      <c r="B1239" s="54" t="s">
        <v>16067</v>
      </c>
      <c r="C1239" s="56" t="s">
        <v>16068</v>
      </c>
      <c r="D1239" s="54" t="s">
        <v>15877</v>
      </c>
      <c r="E1239" s="53" t="b">
        <v>1</v>
      </c>
      <c r="F1239" s="55" t="s">
        <v>15965</v>
      </c>
    </row>
    <row r="1240" spans="1:6" x14ac:dyDescent="0.2">
      <c r="A1240" s="89"/>
      <c r="B1240" s="54" t="s">
        <v>16069</v>
      </c>
      <c r="C1240" s="56" t="s">
        <v>3883</v>
      </c>
      <c r="D1240" s="54" t="s">
        <v>15877</v>
      </c>
      <c r="E1240" s="53" t="b">
        <v>1</v>
      </c>
      <c r="F1240" s="55" t="s">
        <v>15966</v>
      </c>
    </row>
    <row r="1241" spans="1:6" x14ac:dyDescent="0.2">
      <c r="A1241" s="89"/>
      <c r="B1241" s="5" t="s">
        <v>16240</v>
      </c>
      <c r="C1241" s="5" t="s">
        <v>3884</v>
      </c>
      <c r="D1241" s="25" t="s">
        <v>1658</v>
      </c>
      <c r="E1241" s="25" t="b">
        <v>0</v>
      </c>
      <c r="F1241" s="44" t="s">
        <v>11653</v>
      </c>
    </row>
    <row r="1242" spans="1:6" x14ac:dyDescent="0.2">
      <c r="A1242" s="89"/>
      <c r="B1242" s="54" t="s">
        <v>16070</v>
      </c>
      <c r="C1242" s="56" t="s">
        <v>16071</v>
      </c>
      <c r="D1242" s="54" t="s">
        <v>15877</v>
      </c>
      <c r="E1242" s="53" t="b">
        <v>1</v>
      </c>
      <c r="F1242" s="55" t="s">
        <v>15967</v>
      </c>
    </row>
    <row r="1243" spans="1:6" x14ac:dyDescent="0.2">
      <c r="A1243" s="89"/>
      <c r="B1243" s="54" t="s">
        <v>16072</v>
      </c>
      <c r="C1243" s="56" t="s">
        <v>16073</v>
      </c>
      <c r="D1243" s="54" t="s">
        <v>15877</v>
      </c>
      <c r="E1243" s="53" t="b">
        <v>1</v>
      </c>
      <c r="F1243" s="55" t="s">
        <v>15968</v>
      </c>
    </row>
    <row r="1244" spans="1:6" x14ac:dyDescent="0.2">
      <c r="A1244" s="89"/>
      <c r="B1244" s="54" t="s">
        <v>16074</v>
      </c>
      <c r="C1244" s="56" t="s">
        <v>16075</v>
      </c>
      <c r="D1244" s="54" t="s">
        <v>15877</v>
      </c>
      <c r="E1244" s="53" t="b">
        <v>1</v>
      </c>
      <c r="F1244" s="55" t="s">
        <v>15969</v>
      </c>
    </row>
    <row r="1245" spans="1:6" x14ac:dyDescent="0.2">
      <c r="A1245" s="89"/>
      <c r="B1245" s="54" t="s">
        <v>16076</v>
      </c>
      <c r="C1245" s="56" t="s">
        <v>16077</v>
      </c>
      <c r="D1245" s="54" t="s">
        <v>15877</v>
      </c>
      <c r="E1245" s="53" t="b">
        <v>1</v>
      </c>
      <c r="F1245" s="55" t="s">
        <v>15970</v>
      </c>
    </row>
    <row r="1246" spans="1:6" x14ac:dyDescent="0.2">
      <c r="A1246" s="89"/>
      <c r="B1246" s="54" t="s">
        <v>16078</v>
      </c>
      <c r="C1246" s="56" t="s">
        <v>16079</v>
      </c>
      <c r="D1246" s="54" t="s">
        <v>15877</v>
      </c>
      <c r="E1246" s="53" t="b">
        <v>1</v>
      </c>
      <c r="F1246" s="55" t="s">
        <v>15971</v>
      </c>
    </row>
    <row r="1247" spans="1:6" x14ac:dyDescent="0.2">
      <c r="A1247" s="89"/>
      <c r="B1247" s="54" t="s">
        <v>16080</v>
      </c>
      <c r="C1247" s="56" t="s">
        <v>16081</v>
      </c>
      <c r="D1247" s="54" t="s">
        <v>15877</v>
      </c>
      <c r="E1247" s="53" t="b">
        <v>1</v>
      </c>
      <c r="F1247" s="55" t="s">
        <v>15972</v>
      </c>
    </row>
    <row r="1248" spans="1:6" x14ac:dyDescent="0.2">
      <c r="A1248" s="89"/>
      <c r="B1248" s="54" t="s">
        <v>16082</v>
      </c>
      <c r="C1248" s="56" t="s">
        <v>16083</v>
      </c>
      <c r="D1248" s="54" t="s">
        <v>8846</v>
      </c>
      <c r="E1248" s="53" t="b">
        <v>1</v>
      </c>
      <c r="F1248" s="55" t="s">
        <v>15973</v>
      </c>
    </row>
    <row r="1249" spans="1:6" x14ac:dyDescent="0.2">
      <c r="A1249" s="89"/>
      <c r="B1249" s="54" t="s">
        <v>16084</v>
      </c>
      <c r="C1249" s="56" t="s">
        <v>16083</v>
      </c>
      <c r="D1249" s="54" t="s">
        <v>15877</v>
      </c>
      <c r="E1249" s="53" t="b">
        <v>1</v>
      </c>
      <c r="F1249" s="55" t="s">
        <v>15974</v>
      </c>
    </row>
    <row r="1250" spans="1:6" x14ac:dyDescent="0.2">
      <c r="A1250" s="89"/>
      <c r="B1250" s="5" t="s">
        <v>16241</v>
      </c>
      <c r="C1250" s="5" t="s">
        <v>3885</v>
      </c>
      <c r="D1250" s="25" t="s">
        <v>1658</v>
      </c>
      <c r="E1250" s="25" t="b">
        <v>0</v>
      </c>
      <c r="F1250" s="44" t="s">
        <v>11653</v>
      </c>
    </row>
    <row r="1251" spans="1:6" x14ac:dyDescent="0.2">
      <c r="A1251" s="89"/>
      <c r="B1251" s="54" t="s">
        <v>16085</v>
      </c>
      <c r="C1251" s="56" t="s">
        <v>16086</v>
      </c>
      <c r="D1251" s="54" t="s">
        <v>15877</v>
      </c>
      <c r="E1251" s="53" t="b">
        <v>1</v>
      </c>
      <c r="F1251" s="55" t="s">
        <v>15975</v>
      </c>
    </row>
    <row r="1252" spans="1:6" x14ac:dyDescent="0.2">
      <c r="A1252" s="89"/>
      <c r="B1252" s="54" t="s">
        <v>16087</v>
      </c>
      <c r="C1252" s="56" t="s">
        <v>16088</v>
      </c>
      <c r="D1252" s="54" t="s">
        <v>15877</v>
      </c>
      <c r="E1252" s="53" t="b">
        <v>1</v>
      </c>
      <c r="F1252" s="55" t="s">
        <v>15976</v>
      </c>
    </row>
    <row r="1253" spans="1:6" x14ac:dyDescent="0.2">
      <c r="A1253" s="89"/>
      <c r="B1253" s="54" t="s">
        <v>16089</v>
      </c>
      <c r="C1253" s="56" t="s">
        <v>16090</v>
      </c>
      <c r="D1253" s="54" t="s">
        <v>15877</v>
      </c>
      <c r="E1253" s="53" t="b">
        <v>1</v>
      </c>
      <c r="F1253" s="55" t="s">
        <v>15977</v>
      </c>
    </row>
    <row r="1254" spans="1:6" x14ac:dyDescent="0.2">
      <c r="A1254" s="89"/>
      <c r="B1254" s="5" t="s">
        <v>3886</v>
      </c>
      <c r="C1254" s="5" t="s">
        <v>3887</v>
      </c>
      <c r="D1254" s="25" t="s">
        <v>1658</v>
      </c>
      <c r="E1254" s="25" t="b">
        <v>0</v>
      </c>
      <c r="F1254" s="44" t="s">
        <v>11653</v>
      </c>
    </row>
    <row r="1255" spans="1:6" x14ac:dyDescent="0.2">
      <c r="A1255" s="89"/>
      <c r="B1255" s="54" t="s">
        <v>16091</v>
      </c>
      <c r="C1255" s="56" t="s">
        <v>16092</v>
      </c>
      <c r="D1255" s="54" t="s">
        <v>15877</v>
      </c>
      <c r="E1255" s="53" t="b">
        <v>1</v>
      </c>
      <c r="F1255" s="55" t="s">
        <v>15978</v>
      </c>
    </row>
    <row r="1256" spans="1:6" x14ac:dyDescent="0.2">
      <c r="A1256" s="89"/>
      <c r="B1256" s="54" t="s">
        <v>16093</v>
      </c>
      <c r="C1256" s="56" t="s">
        <v>16094</v>
      </c>
      <c r="D1256" s="54" t="s">
        <v>15877</v>
      </c>
      <c r="E1256" s="53" t="b">
        <v>1</v>
      </c>
      <c r="F1256" s="55" t="s">
        <v>15979</v>
      </c>
    </row>
    <row r="1257" spans="1:6" x14ac:dyDescent="0.2">
      <c r="A1257" s="89"/>
      <c r="B1257" s="54" t="s">
        <v>16095</v>
      </c>
      <c r="C1257" s="56" t="s">
        <v>16096</v>
      </c>
      <c r="D1257" s="54" t="s">
        <v>8846</v>
      </c>
      <c r="E1257" s="53" t="b">
        <v>1</v>
      </c>
      <c r="F1257" s="55" t="s">
        <v>15980</v>
      </c>
    </row>
    <row r="1258" spans="1:6" x14ac:dyDescent="0.2">
      <c r="A1258" s="89"/>
      <c r="B1258" s="54" t="s">
        <v>16097</v>
      </c>
      <c r="C1258" s="56" t="s">
        <v>16096</v>
      </c>
      <c r="D1258" s="54" t="s">
        <v>15877</v>
      </c>
      <c r="E1258" s="53" t="b">
        <v>1</v>
      </c>
      <c r="F1258" s="55" t="s">
        <v>15981</v>
      </c>
    </row>
    <row r="1259" spans="1:6" x14ac:dyDescent="0.2">
      <c r="A1259" s="89"/>
      <c r="B1259" s="5" t="s">
        <v>16242</v>
      </c>
      <c r="C1259" s="5" t="s">
        <v>3888</v>
      </c>
      <c r="D1259" s="25" t="s">
        <v>1658</v>
      </c>
      <c r="E1259" s="25" t="b">
        <v>0</v>
      </c>
      <c r="F1259" s="44" t="s">
        <v>11653</v>
      </c>
    </row>
    <row r="1260" spans="1:6" x14ac:dyDescent="0.2">
      <c r="A1260" s="89"/>
      <c r="B1260" s="54" t="s">
        <v>16098</v>
      </c>
      <c r="C1260" s="56" t="s">
        <v>16099</v>
      </c>
      <c r="D1260" s="54" t="s">
        <v>15877</v>
      </c>
      <c r="E1260" s="53" t="b">
        <v>1</v>
      </c>
      <c r="F1260" s="55" t="s">
        <v>15982</v>
      </c>
    </row>
    <row r="1261" spans="1:6" x14ac:dyDescent="0.2">
      <c r="A1261" s="89"/>
      <c r="B1261" s="54" t="s">
        <v>16100</v>
      </c>
      <c r="C1261" s="56" t="s">
        <v>16101</v>
      </c>
      <c r="D1261" s="54" t="s">
        <v>15877</v>
      </c>
      <c r="E1261" s="53" t="b">
        <v>1</v>
      </c>
      <c r="F1261" s="55" t="s">
        <v>15983</v>
      </c>
    </row>
    <row r="1262" spans="1:6" x14ac:dyDescent="0.2">
      <c r="A1262" s="89"/>
      <c r="B1262" s="54" t="s">
        <v>16102</v>
      </c>
      <c r="C1262" s="56" t="s">
        <v>16103</v>
      </c>
      <c r="D1262" s="54" t="s">
        <v>15877</v>
      </c>
      <c r="E1262" s="53" t="b">
        <v>1</v>
      </c>
      <c r="F1262" s="55" t="s">
        <v>15984</v>
      </c>
    </row>
    <row r="1263" spans="1:6" x14ac:dyDescent="0.2">
      <c r="A1263" s="89"/>
      <c r="B1263" s="54" t="s">
        <v>16104</v>
      </c>
      <c r="C1263" s="56" t="s">
        <v>16105</v>
      </c>
      <c r="D1263" s="54" t="s">
        <v>8846</v>
      </c>
      <c r="E1263" s="53" t="b">
        <v>1</v>
      </c>
      <c r="F1263" s="55" t="s">
        <v>15985</v>
      </c>
    </row>
    <row r="1264" spans="1:6" x14ac:dyDescent="0.2">
      <c r="A1264" s="90"/>
      <c r="B1264" s="54" t="s">
        <v>16106</v>
      </c>
      <c r="C1264" s="56" t="s">
        <v>16105</v>
      </c>
      <c r="D1264" s="54" t="s">
        <v>15877</v>
      </c>
      <c r="E1264" s="53" t="b">
        <v>1</v>
      </c>
      <c r="F1264" s="55" t="s">
        <v>15986</v>
      </c>
    </row>
    <row r="1265" spans="1:6" x14ac:dyDescent="0.2">
      <c r="A1265" s="91" t="str">
        <f>HYPERLINK("[#]Codes_for_GE_Names!A97:H97","ESWATINI")</f>
        <v>ESWATINI</v>
      </c>
      <c r="B1265" s="11" t="s">
        <v>3889</v>
      </c>
      <c r="C1265" s="11" t="s">
        <v>3890</v>
      </c>
      <c r="D1265" s="11" t="s">
        <v>1891</v>
      </c>
      <c r="E1265" s="15" t="b">
        <v>1</v>
      </c>
      <c r="F1265" s="43" t="s">
        <v>12362</v>
      </c>
    </row>
    <row r="1266" spans="1:6" x14ac:dyDescent="0.2">
      <c r="A1266" s="92"/>
      <c r="B1266" s="5" t="s">
        <v>3891</v>
      </c>
      <c r="C1266" s="5" t="s">
        <v>3892</v>
      </c>
      <c r="D1266" s="5" t="s">
        <v>1891</v>
      </c>
      <c r="E1266" s="16" t="b">
        <v>1</v>
      </c>
      <c r="F1266" s="38" t="s">
        <v>12363</v>
      </c>
    </row>
    <row r="1267" spans="1:6" x14ac:dyDescent="0.2">
      <c r="A1267" s="92"/>
      <c r="B1267" s="5" t="s">
        <v>3893</v>
      </c>
      <c r="C1267" s="5" t="s">
        <v>3894</v>
      </c>
      <c r="D1267" s="5" t="s">
        <v>1891</v>
      </c>
      <c r="E1267" s="16" t="b">
        <v>1</v>
      </c>
      <c r="F1267" s="38" t="s">
        <v>12364</v>
      </c>
    </row>
    <row r="1268" spans="1:6" x14ac:dyDescent="0.2">
      <c r="A1268" s="93"/>
      <c r="B1268" s="14" t="s">
        <v>3895</v>
      </c>
      <c r="C1268" s="14" t="s">
        <v>3896</v>
      </c>
      <c r="D1268" s="14" t="s">
        <v>1891</v>
      </c>
      <c r="E1268" s="17" t="b">
        <v>1</v>
      </c>
      <c r="F1268" s="39" t="s">
        <v>12365</v>
      </c>
    </row>
    <row r="1269" spans="1:6" x14ac:dyDescent="0.2">
      <c r="A1269" s="91" t="str">
        <f>HYPERLINK("[#]Codes_for_GE_Names!A98:H98","ETHIOPIA")</f>
        <v>ETHIOPIA</v>
      </c>
      <c r="B1269" s="11" t="s">
        <v>3897</v>
      </c>
      <c r="C1269" s="11" t="s">
        <v>3898</v>
      </c>
      <c r="D1269" s="11" t="s">
        <v>3899</v>
      </c>
      <c r="E1269" s="15" t="b">
        <v>1</v>
      </c>
      <c r="F1269" s="43" t="s">
        <v>12366</v>
      </c>
    </row>
    <row r="1270" spans="1:6" x14ac:dyDescent="0.2">
      <c r="A1270" s="92"/>
      <c r="B1270" s="5" t="s">
        <v>3900</v>
      </c>
      <c r="C1270" s="5" t="s">
        <v>3901</v>
      </c>
      <c r="D1270" s="5" t="s">
        <v>3902</v>
      </c>
      <c r="E1270" s="16" t="b">
        <v>1</v>
      </c>
      <c r="F1270" s="38" t="s">
        <v>12367</v>
      </c>
    </row>
    <row r="1271" spans="1:6" x14ac:dyDescent="0.2">
      <c r="A1271" s="92"/>
      <c r="B1271" s="5" t="s">
        <v>3903</v>
      </c>
      <c r="C1271" s="5" t="s">
        <v>3904</v>
      </c>
      <c r="D1271" s="5" t="s">
        <v>3902</v>
      </c>
      <c r="E1271" s="16" t="b">
        <v>1</v>
      </c>
      <c r="F1271" s="38" t="s">
        <v>12368</v>
      </c>
    </row>
    <row r="1272" spans="1:6" x14ac:dyDescent="0.2">
      <c r="A1272" s="92"/>
      <c r="B1272" s="5" t="s">
        <v>3905</v>
      </c>
      <c r="C1272" s="5" t="s">
        <v>3906</v>
      </c>
      <c r="D1272" s="5" t="s">
        <v>3902</v>
      </c>
      <c r="E1272" s="16" t="b">
        <v>1</v>
      </c>
      <c r="F1272" s="38" t="s">
        <v>12369</v>
      </c>
    </row>
    <row r="1273" spans="1:6" x14ac:dyDescent="0.2">
      <c r="A1273" s="92"/>
      <c r="B1273" s="5" t="s">
        <v>16699</v>
      </c>
      <c r="C1273" s="5" t="s">
        <v>16700</v>
      </c>
      <c r="D1273" s="5" t="s">
        <v>3902</v>
      </c>
      <c r="E1273" s="16" t="b">
        <v>1</v>
      </c>
      <c r="F1273" s="44" t="s">
        <v>11653</v>
      </c>
    </row>
    <row r="1274" spans="1:6" x14ac:dyDescent="0.2">
      <c r="A1274" s="92"/>
      <c r="B1274" s="5" t="s">
        <v>16622</v>
      </c>
      <c r="C1274" s="5" t="s">
        <v>16698</v>
      </c>
      <c r="D1274" s="5" t="s">
        <v>3902</v>
      </c>
      <c r="E1274" s="16" t="b">
        <v>1</v>
      </c>
      <c r="F1274" s="38" t="s">
        <v>16623</v>
      </c>
    </row>
    <row r="1275" spans="1:6" x14ac:dyDescent="0.2">
      <c r="A1275" s="92"/>
      <c r="B1275" s="5" t="s">
        <v>3907</v>
      </c>
      <c r="C1275" s="5" t="s">
        <v>3908</v>
      </c>
      <c r="D1275" s="5" t="s">
        <v>3899</v>
      </c>
      <c r="E1275" s="16" t="b">
        <v>1</v>
      </c>
      <c r="F1275" s="38" t="s">
        <v>12370</v>
      </c>
    </row>
    <row r="1276" spans="1:6" x14ac:dyDescent="0.2">
      <c r="A1276" s="92"/>
      <c r="B1276" s="5" t="s">
        <v>3909</v>
      </c>
      <c r="C1276" s="5" t="s">
        <v>3910</v>
      </c>
      <c r="D1276" s="5" t="s">
        <v>3902</v>
      </c>
      <c r="E1276" s="16" t="b">
        <v>1</v>
      </c>
      <c r="F1276" s="38" t="s">
        <v>12371</v>
      </c>
    </row>
    <row r="1277" spans="1:6" x14ac:dyDescent="0.2">
      <c r="A1277" s="92"/>
      <c r="B1277" s="5" t="s">
        <v>3911</v>
      </c>
      <c r="C1277" s="5" t="s">
        <v>3912</v>
      </c>
      <c r="D1277" s="5" t="s">
        <v>3902</v>
      </c>
      <c r="E1277" s="16" t="b">
        <v>1</v>
      </c>
      <c r="F1277" s="38" t="s">
        <v>12372</v>
      </c>
    </row>
    <row r="1278" spans="1:6" x14ac:dyDescent="0.2">
      <c r="A1278" s="92"/>
      <c r="B1278" s="5" t="s">
        <v>16701</v>
      </c>
      <c r="C1278" s="5" t="s">
        <v>16702</v>
      </c>
      <c r="D1278" s="5" t="s">
        <v>3902</v>
      </c>
      <c r="E1278" s="16" t="b">
        <v>1</v>
      </c>
      <c r="F1278" s="44" t="s">
        <v>11653</v>
      </c>
    </row>
    <row r="1279" spans="1:6" x14ac:dyDescent="0.2">
      <c r="A1279" s="92"/>
      <c r="B1279" s="5" t="s">
        <v>3913</v>
      </c>
      <c r="C1279" s="5" t="s">
        <v>3914</v>
      </c>
      <c r="D1279" s="5" t="s">
        <v>3902</v>
      </c>
      <c r="E1279" s="16" t="b">
        <v>1</v>
      </c>
      <c r="F1279" s="38" t="s">
        <v>12373</v>
      </c>
    </row>
    <row r="1280" spans="1:6" x14ac:dyDescent="0.2">
      <c r="A1280" s="92"/>
      <c r="B1280" s="5" t="s">
        <v>16417</v>
      </c>
      <c r="C1280" s="5" t="s">
        <v>16506</v>
      </c>
      <c r="D1280" s="5" t="s">
        <v>3902</v>
      </c>
      <c r="E1280" s="16" t="b">
        <v>1</v>
      </c>
      <c r="F1280" s="38" t="s">
        <v>16418</v>
      </c>
    </row>
    <row r="1281" spans="1:6" x14ac:dyDescent="0.2">
      <c r="A1281" s="92"/>
      <c r="B1281" s="5" t="s">
        <v>3915</v>
      </c>
      <c r="C1281" s="5" t="s">
        <v>3916</v>
      </c>
      <c r="D1281" s="5" t="s">
        <v>3902</v>
      </c>
      <c r="E1281" s="16" t="b">
        <v>1</v>
      </c>
      <c r="F1281" s="38" t="s">
        <v>12374</v>
      </c>
    </row>
    <row r="1282" spans="1:6" x14ac:dyDescent="0.2">
      <c r="A1282" s="92"/>
      <c r="B1282" s="5" t="s">
        <v>3917</v>
      </c>
      <c r="C1282" s="5" t="s">
        <v>3918</v>
      </c>
      <c r="D1282" s="5" t="s">
        <v>3902</v>
      </c>
      <c r="E1282" s="16" t="b">
        <v>1</v>
      </c>
      <c r="F1282" s="38" t="s">
        <v>12375</v>
      </c>
    </row>
    <row r="1283" spans="1:6" x14ac:dyDescent="0.2">
      <c r="A1283" s="91" t="str">
        <f>HYPERLINK("[#]Codes_for_GE_Names!A101:H101","FAROE ISLANDS")</f>
        <v>FAROE ISLANDS</v>
      </c>
      <c r="B1283" s="11" t="s">
        <v>3919</v>
      </c>
      <c r="C1283" s="11" t="s">
        <v>16419</v>
      </c>
      <c r="D1283" s="11" t="s">
        <v>2414</v>
      </c>
      <c r="E1283" s="15" t="b">
        <v>1</v>
      </c>
      <c r="F1283" s="43" t="s">
        <v>12376</v>
      </c>
    </row>
    <row r="1284" spans="1:6" x14ac:dyDescent="0.2">
      <c r="A1284" s="92"/>
      <c r="B1284" s="5" t="s">
        <v>3920</v>
      </c>
      <c r="C1284" s="5" t="s">
        <v>3921</v>
      </c>
      <c r="D1284" s="5" t="s">
        <v>2414</v>
      </c>
      <c r="E1284" s="16" t="b">
        <v>1</v>
      </c>
      <c r="F1284" s="38" t="s">
        <v>12377</v>
      </c>
    </row>
    <row r="1285" spans="1:6" x14ac:dyDescent="0.2">
      <c r="A1285" s="92"/>
      <c r="B1285" s="5" t="s">
        <v>3922</v>
      </c>
      <c r="C1285" s="5" t="s">
        <v>16420</v>
      </c>
      <c r="D1285" s="5" t="s">
        <v>2414</v>
      </c>
      <c r="E1285" s="16" t="b">
        <v>1</v>
      </c>
      <c r="F1285" s="38" t="s">
        <v>12378</v>
      </c>
    </row>
    <row r="1286" spans="1:6" x14ac:dyDescent="0.2">
      <c r="A1286" s="92"/>
      <c r="B1286" s="5" t="s">
        <v>3923</v>
      </c>
      <c r="C1286" s="5" t="s">
        <v>16421</v>
      </c>
      <c r="D1286" s="5" t="s">
        <v>2414</v>
      </c>
      <c r="E1286" s="16" t="b">
        <v>1</v>
      </c>
      <c r="F1286" s="38" t="s">
        <v>12379</v>
      </c>
    </row>
    <row r="1287" spans="1:6" x14ac:dyDescent="0.2">
      <c r="A1287" s="92"/>
      <c r="B1287" s="5" t="s">
        <v>3924</v>
      </c>
      <c r="C1287" s="5" t="s">
        <v>16422</v>
      </c>
      <c r="D1287" s="5" t="s">
        <v>2414</v>
      </c>
      <c r="E1287" s="16" t="b">
        <v>1</v>
      </c>
      <c r="F1287" s="38" t="s">
        <v>12380</v>
      </c>
    </row>
    <row r="1288" spans="1:6" x14ac:dyDescent="0.2">
      <c r="A1288" s="92"/>
      <c r="B1288" s="5" t="s">
        <v>3925</v>
      </c>
      <c r="C1288" s="5" t="s">
        <v>16423</v>
      </c>
      <c r="D1288" s="5" t="s">
        <v>2414</v>
      </c>
      <c r="E1288" s="16" t="b">
        <v>1</v>
      </c>
      <c r="F1288" s="38" t="s">
        <v>12381</v>
      </c>
    </row>
    <row r="1289" spans="1:6" x14ac:dyDescent="0.2">
      <c r="A1289" s="92"/>
      <c r="B1289" s="5" t="s">
        <v>3926</v>
      </c>
      <c r="C1289" s="5" t="s">
        <v>16424</v>
      </c>
      <c r="D1289" s="5" t="s">
        <v>2414</v>
      </c>
      <c r="E1289" s="16" t="b">
        <v>1</v>
      </c>
      <c r="F1289" s="38" t="s">
        <v>12382</v>
      </c>
    </row>
    <row r="1290" spans="1:6" x14ac:dyDescent="0.2">
      <c r="A1290" s="92"/>
      <c r="B1290" s="5" t="s">
        <v>3927</v>
      </c>
      <c r="C1290" s="5" t="s">
        <v>16425</v>
      </c>
      <c r="D1290" s="5" t="s">
        <v>2414</v>
      </c>
      <c r="E1290" s="16" t="b">
        <v>1</v>
      </c>
      <c r="F1290" s="38" t="s">
        <v>12383</v>
      </c>
    </row>
    <row r="1291" spans="1:6" x14ac:dyDescent="0.2">
      <c r="A1291" s="92"/>
      <c r="B1291" s="5" t="s">
        <v>3928</v>
      </c>
      <c r="C1291" s="5" t="s">
        <v>16426</v>
      </c>
      <c r="D1291" s="5" t="s">
        <v>2414</v>
      </c>
      <c r="E1291" s="16" t="b">
        <v>1</v>
      </c>
      <c r="F1291" s="38" t="s">
        <v>12384</v>
      </c>
    </row>
    <row r="1292" spans="1:6" x14ac:dyDescent="0.2">
      <c r="A1292" s="92"/>
      <c r="B1292" s="5" t="s">
        <v>3929</v>
      </c>
      <c r="C1292" s="5" t="s">
        <v>16427</v>
      </c>
      <c r="D1292" s="5" t="s">
        <v>2414</v>
      </c>
      <c r="E1292" s="16" t="b">
        <v>1</v>
      </c>
      <c r="F1292" s="38" t="s">
        <v>12385</v>
      </c>
    </row>
    <row r="1293" spans="1:6" x14ac:dyDescent="0.2">
      <c r="A1293" s="92"/>
      <c r="B1293" s="5" t="s">
        <v>3930</v>
      </c>
      <c r="C1293" s="5" t="s">
        <v>16428</v>
      </c>
      <c r="D1293" s="5" t="s">
        <v>2414</v>
      </c>
      <c r="E1293" s="16" t="b">
        <v>1</v>
      </c>
      <c r="F1293" s="38" t="s">
        <v>12386</v>
      </c>
    </row>
    <row r="1294" spans="1:6" x14ac:dyDescent="0.2">
      <c r="A1294" s="92"/>
      <c r="B1294" s="5" t="s">
        <v>3931</v>
      </c>
      <c r="C1294" s="5" t="s">
        <v>16429</v>
      </c>
      <c r="D1294" s="5" t="s">
        <v>2414</v>
      </c>
      <c r="E1294" s="16" t="b">
        <v>1</v>
      </c>
      <c r="F1294" s="38" t="s">
        <v>12387</v>
      </c>
    </row>
    <row r="1295" spans="1:6" x14ac:dyDescent="0.2">
      <c r="A1295" s="92"/>
      <c r="B1295" s="5" t="s">
        <v>3932</v>
      </c>
      <c r="C1295" s="5" t="s">
        <v>3933</v>
      </c>
      <c r="D1295" s="5" t="s">
        <v>2414</v>
      </c>
      <c r="E1295" s="16" t="b">
        <v>1</v>
      </c>
      <c r="F1295" s="38" t="s">
        <v>12388</v>
      </c>
    </row>
    <row r="1296" spans="1:6" x14ac:dyDescent="0.2">
      <c r="A1296" s="92"/>
      <c r="B1296" s="5" t="s">
        <v>3934</v>
      </c>
      <c r="C1296" s="5" t="s">
        <v>16430</v>
      </c>
      <c r="D1296" s="5" t="s">
        <v>2414</v>
      </c>
      <c r="E1296" s="16" t="b">
        <v>1</v>
      </c>
      <c r="F1296" s="38" t="s">
        <v>12389</v>
      </c>
    </row>
    <row r="1297" spans="1:6" x14ac:dyDescent="0.2">
      <c r="A1297" s="92"/>
      <c r="B1297" s="5" t="s">
        <v>3935</v>
      </c>
      <c r="C1297" s="5" t="s">
        <v>16431</v>
      </c>
      <c r="D1297" s="5" t="s">
        <v>2414</v>
      </c>
      <c r="E1297" s="16" t="b">
        <v>1</v>
      </c>
      <c r="F1297" s="38" t="s">
        <v>12390</v>
      </c>
    </row>
    <row r="1298" spans="1:6" x14ac:dyDescent="0.2">
      <c r="A1298" s="92"/>
      <c r="B1298" s="5" t="s">
        <v>3936</v>
      </c>
      <c r="C1298" s="5" t="s">
        <v>16432</v>
      </c>
      <c r="D1298" s="5" t="s">
        <v>2414</v>
      </c>
      <c r="E1298" s="16" t="b">
        <v>1</v>
      </c>
      <c r="F1298" s="38" t="s">
        <v>12391</v>
      </c>
    </row>
    <row r="1299" spans="1:6" x14ac:dyDescent="0.2">
      <c r="A1299" s="92"/>
      <c r="B1299" s="5" t="s">
        <v>3937</v>
      </c>
      <c r="C1299" s="5" t="s">
        <v>3938</v>
      </c>
      <c r="D1299" s="5" t="s">
        <v>2414</v>
      </c>
      <c r="E1299" s="16" t="b">
        <v>1</v>
      </c>
      <c r="F1299" s="38" t="s">
        <v>12392</v>
      </c>
    </row>
    <row r="1300" spans="1:6" x14ac:dyDescent="0.2">
      <c r="A1300" s="92"/>
      <c r="B1300" s="5" t="s">
        <v>3939</v>
      </c>
      <c r="C1300" s="5" t="s">
        <v>16433</v>
      </c>
      <c r="D1300" s="5" t="s">
        <v>2414</v>
      </c>
      <c r="E1300" s="16" t="b">
        <v>1</v>
      </c>
      <c r="F1300" s="38" t="s">
        <v>12393</v>
      </c>
    </row>
    <row r="1301" spans="1:6" x14ac:dyDescent="0.2">
      <c r="A1301" s="92"/>
      <c r="B1301" s="5" t="s">
        <v>3940</v>
      </c>
      <c r="C1301" s="5" t="s">
        <v>16434</v>
      </c>
      <c r="D1301" s="5" t="s">
        <v>2414</v>
      </c>
      <c r="E1301" s="16" t="b">
        <v>1</v>
      </c>
      <c r="F1301" s="38" t="s">
        <v>12394</v>
      </c>
    </row>
    <row r="1302" spans="1:6" x14ac:dyDescent="0.2">
      <c r="A1302" s="92"/>
      <c r="B1302" s="5" t="s">
        <v>3941</v>
      </c>
      <c r="C1302" s="5" t="s">
        <v>16435</v>
      </c>
      <c r="D1302" s="5" t="s">
        <v>2414</v>
      </c>
      <c r="E1302" s="16" t="b">
        <v>1</v>
      </c>
      <c r="F1302" s="38" t="s">
        <v>12395</v>
      </c>
    </row>
    <row r="1303" spans="1:6" x14ac:dyDescent="0.2">
      <c r="A1303" s="92"/>
      <c r="B1303" s="5" t="s">
        <v>3942</v>
      </c>
      <c r="C1303" s="5" t="s">
        <v>16436</v>
      </c>
      <c r="D1303" s="5" t="s">
        <v>2414</v>
      </c>
      <c r="E1303" s="16" t="b">
        <v>1</v>
      </c>
      <c r="F1303" s="38" t="s">
        <v>12396</v>
      </c>
    </row>
    <row r="1304" spans="1:6" x14ac:dyDescent="0.2">
      <c r="A1304" s="92"/>
      <c r="B1304" s="5" t="s">
        <v>3943</v>
      </c>
      <c r="C1304" s="5" t="s">
        <v>16437</v>
      </c>
      <c r="D1304" s="5" t="s">
        <v>2414</v>
      </c>
      <c r="E1304" s="16" t="b">
        <v>1</v>
      </c>
      <c r="F1304" s="38" t="s">
        <v>12397</v>
      </c>
    </row>
    <row r="1305" spans="1:6" x14ac:dyDescent="0.2">
      <c r="A1305" s="92"/>
      <c r="B1305" s="5" t="s">
        <v>3944</v>
      </c>
      <c r="C1305" s="5" t="s">
        <v>3945</v>
      </c>
      <c r="D1305" s="5" t="s">
        <v>2414</v>
      </c>
      <c r="E1305" s="16" t="b">
        <v>1</v>
      </c>
      <c r="F1305" s="38" t="s">
        <v>12398</v>
      </c>
    </row>
    <row r="1306" spans="1:6" x14ac:dyDescent="0.2">
      <c r="A1306" s="92"/>
      <c r="B1306" s="5" t="s">
        <v>3946</v>
      </c>
      <c r="C1306" s="5" t="s">
        <v>16438</v>
      </c>
      <c r="D1306" s="5" t="s">
        <v>2414</v>
      </c>
      <c r="E1306" s="16" t="b">
        <v>1</v>
      </c>
      <c r="F1306" s="38" t="s">
        <v>12399</v>
      </c>
    </row>
    <row r="1307" spans="1:6" x14ac:dyDescent="0.2">
      <c r="A1307" s="92"/>
      <c r="B1307" s="5" t="s">
        <v>3947</v>
      </c>
      <c r="C1307" s="5" t="s">
        <v>16439</v>
      </c>
      <c r="D1307" s="5" t="s">
        <v>2414</v>
      </c>
      <c r="E1307" s="16" t="b">
        <v>1</v>
      </c>
      <c r="F1307" s="38" t="s">
        <v>12400</v>
      </c>
    </row>
    <row r="1308" spans="1:6" x14ac:dyDescent="0.2">
      <c r="A1308" s="92"/>
      <c r="B1308" s="5" t="s">
        <v>3948</v>
      </c>
      <c r="C1308" s="5" t="s">
        <v>16440</v>
      </c>
      <c r="D1308" s="5" t="s">
        <v>2414</v>
      </c>
      <c r="E1308" s="16" t="b">
        <v>1</v>
      </c>
      <c r="F1308" s="38" t="s">
        <v>12401</v>
      </c>
    </row>
    <row r="1309" spans="1:6" x14ac:dyDescent="0.2">
      <c r="A1309" s="92"/>
      <c r="B1309" s="5" t="s">
        <v>3949</v>
      </c>
      <c r="C1309" s="5" t="s">
        <v>16441</v>
      </c>
      <c r="D1309" s="5" t="s">
        <v>2414</v>
      </c>
      <c r="E1309" s="16" t="b">
        <v>1</v>
      </c>
      <c r="F1309" s="38" t="s">
        <v>12402</v>
      </c>
    </row>
    <row r="1310" spans="1:6" x14ac:dyDescent="0.2">
      <c r="A1310" s="92"/>
      <c r="B1310" s="5" t="s">
        <v>3950</v>
      </c>
      <c r="C1310" s="5" t="s">
        <v>3951</v>
      </c>
      <c r="D1310" s="5" t="s">
        <v>2414</v>
      </c>
      <c r="E1310" s="16" t="b">
        <v>1</v>
      </c>
      <c r="F1310" s="38" t="s">
        <v>12403</v>
      </c>
    </row>
    <row r="1311" spans="1:6" x14ac:dyDescent="0.2">
      <c r="A1311" s="93"/>
      <c r="B1311" s="14" t="s">
        <v>3952</v>
      </c>
      <c r="C1311" s="14" t="s">
        <v>16442</v>
      </c>
      <c r="D1311" s="14" t="s">
        <v>2414</v>
      </c>
      <c r="E1311" s="17" t="b">
        <v>1</v>
      </c>
      <c r="F1311" s="39" t="s">
        <v>12404</v>
      </c>
    </row>
    <row r="1312" spans="1:6" x14ac:dyDescent="0.2">
      <c r="A1312" s="91" t="str">
        <f>HYPERLINK("[#]Codes_for_GE_Names!A102:H102","FIJI")</f>
        <v>FIJI</v>
      </c>
      <c r="B1312" s="11" t="s">
        <v>3953</v>
      </c>
      <c r="C1312" s="11" t="s">
        <v>2504</v>
      </c>
      <c r="D1312" s="29" t="s">
        <v>2179</v>
      </c>
      <c r="E1312" s="30" t="b">
        <v>0</v>
      </c>
      <c r="F1312" s="46" t="s">
        <v>11653</v>
      </c>
    </row>
    <row r="1313" spans="1:6" x14ac:dyDescent="0.2">
      <c r="A1313" s="92"/>
      <c r="B1313" s="5" t="s">
        <v>3954</v>
      </c>
      <c r="C1313" s="5" t="s">
        <v>3955</v>
      </c>
      <c r="D1313" s="5" t="s">
        <v>1589</v>
      </c>
      <c r="E1313" s="16" t="b">
        <v>1</v>
      </c>
      <c r="F1313" s="38" t="s">
        <v>12405</v>
      </c>
    </row>
    <row r="1314" spans="1:6" x14ac:dyDescent="0.2">
      <c r="A1314" s="92"/>
      <c r="B1314" s="5" t="s">
        <v>3956</v>
      </c>
      <c r="C1314" s="5" t="s">
        <v>3957</v>
      </c>
      <c r="D1314" s="5" t="s">
        <v>1589</v>
      </c>
      <c r="E1314" s="16" t="b">
        <v>1</v>
      </c>
      <c r="F1314" s="38" t="s">
        <v>12406</v>
      </c>
    </row>
    <row r="1315" spans="1:6" x14ac:dyDescent="0.2">
      <c r="A1315" s="92"/>
      <c r="B1315" s="5" t="s">
        <v>3958</v>
      </c>
      <c r="C1315" s="5" t="s">
        <v>3959</v>
      </c>
      <c r="D1315" s="5" t="s">
        <v>1589</v>
      </c>
      <c r="E1315" s="16" t="b">
        <v>1</v>
      </c>
      <c r="F1315" s="38" t="s">
        <v>12407</v>
      </c>
    </row>
    <row r="1316" spans="1:6" x14ac:dyDescent="0.2">
      <c r="A1316" s="92"/>
      <c r="B1316" s="5" t="s">
        <v>3960</v>
      </c>
      <c r="C1316" s="5" t="s">
        <v>3961</v>
      </c>
      <c r="D1316" s="5" t="s">
        <v>1589</v>
      </c>
      <c r="E1316" s="16" t="b">
        <v>1</v>
      </c>
      <c r="F1316" s="38" t="s">
        <v>12408</v>
      </c>
    </row>
    <row r="1317" spans="1:6" x14ac:dyDescent="0.2">
      <c r="A1317" s="92"/>
      <c r="B1317" s="5" t="s">
        <v>3962</v>
      </c>
      <c r="C1317" s="5" t="s">
        <v>3963</v>
      </c>
      <c r="D1317" s="5" t="s">
        <v>1589</v>
      </c>
      <c r="E1317" s="16" t="b">
        <v>1</v>
      </c>
      <c r="F1317" s="38" t="s">
        <v>12409</v>
      </c>
    </row>
    <row r="1318" spans="1:6" x14ac:dyDescent="0.2">
      <c r="A1318" s="92"/>
      <c r="B1318" s="5" t="s">
        <v>3964</v>
      </c>
      <c r="C1318" s="5" t="s">
        <v>3965</v>
      </c>
      <c r="D1318" s="25" t="s">
        <v>2179</v>
      </c>
      <c r="E1318" s="26" t="b">
        <v>0</v>
      </c>
      <c r="F1318" s="44" t="s">
        <v>11653</v>
      </c>
    </row>
    <row r="1319" spans="1:6" x14ac:dyDescent="0.2">
      <c r="A1319" s="92"/>
      <c r="B1319" s="5" t="s">
        <v>3966</v>
      </c>
      <c r="C1319" s="5" t="s">
        <v>3967</v>
      </c>
      <c r="D1319" s="5" t="s">
        <v>1589</v>
      </c>
      <c r="E1319" s="16" t="b">
        <v>1</v>
      </c>
      <c r="F1319" s="38" t="s">
        <v>12410</v>
      </c>
    </row>
    <row r="1320" spans="1:6" x14ac:dyDescent="0.2">
      <c r="A1320" s="92"/>
      <c r="B1320" s="5" t="s">
        <v>3968</v>
      </c>
      <c r="C1320" s="5" t="s">
        <v>3969</v>
      </c>
      <c r="D1320" s="5" t="s">
        <v>1589</v>
      </c>
      <c r="E1320" s="16" t="b">
        <v>1</v>
      </c>
      <c r="F1320" s="38" t="s">
        <v>12411</v>
      </c>
    </row>
    <row r="1321" spans="1:6" x14ac:dyDescent="0.2">
      <c r="A1321" s="92"/>
      <c r="B1321" s="5" t="s">
        <v>3970</v>
      </c>
      <c r="C1321" s="5" t="s">
        <v>3971</v>
      </c>
      <c r="D1321" s="5" t="s">
        <v>1589</v>
      </c>
      <c r="E1321" s="16" t="b">
        <v>1</v>
      </c>
      <c r="F1321" s="38" t="s">
        <v>12412</v>
      </c>
    </row>
    <row r="1322" spans="1:6" x14ac:dyDescent="0.2">
      <c r="A1322" s="92"/>
      <c r="B1322" s="5" t="s">
        <v>3972</v>
      </c>
      <c r="C1322" s="5" t="s">
        <v>3973</v>
      </c>
      <c r="D1322" s="25" t="s">
        <v>2179</v>
      </c>
      <c r="E1322" s="26" t="b">
        <v>0</v>
      </c>
      <c r="F1322" s="44" t="s">
        <v>11653</v>
      </c>
    </row>
    <row r="1323" spans="1:6" x14ac:dyDescent="0.2">
      <c r="A1323" s="92"/>
      <c r="B1323" s="5" t="s">
        <v>3974</v>
      </c>
      <c r="C1323" s="5" t="s">
        <v>3975</v>
      </c>
      <c r="D1323" s="5" t="s">
        <v>1589</v>
      </c>
      <c r="E1323" s="16" t="b">
        <v>1</v>
      </c>
      <c r="F1323" s="38" t="s">
        <v>12413</v>
      </c>
    </row>
    <row r="1324" spans="1:6" x14ac:dyDescent="0.2">
      <c r="A1324" s="92"/>
      <c r="B1324" s="5" t="s">
        <v>3976</v>
      </c>
      <c r="C1324" s="5" t="s">
        <v>3977</v>
      </c>
      <c r="D1324" s="5" t="s">
        <v>1589</v>
      </c>
      <c r="E1324" s="16" t="b">
        <v>1</v>
      </c>
      <c r="F1324" s="38" t="s">
        <v>12414</v>
      </c>
    </row>
    <row r="1325" spans="1:6" x14ac:dyDescent="0.2">
      <c r="A1325" s="92"/>
      <c r="B1325" s="5" t="s">
        <v>3978</v>
      </c>
      <c r="C1325" s="5" t="s">
        <v>3979</v>
      </c>
      <c r="D1325" s="5" t="s">
        <v>1589</v>
      </c>
      <c r="E1325" s="16" t="b">
        <v>1</v>
      </c>
      <c r="F1325" s="38" t="s">
        <v>12415</v>
      </c>
    </row>
    <row r="1326" spans="1:6" x14ac:dyDescent="0.2">
      <c r="A1326" s="92"/>
      <c r="B1326" s="5" t="s">
        <v>3980</v>
      </c>
      <c r="C1326" s="5" t="s">
        <v>3981</v>
      </c>
      <c r="D1326" s="5" t="s">
        <v>1825</v>
      </c>
      <c r="E1326" s="16" t="b">
        <v>1</v>
      </c>
      <c r="F1326" s="38" t="s">
        <v>12416</v>
      </c>
    </row>
    <row r="1327" spans="1:6" x14ac:dyDescent="0.2">
      <c r="A1327" s="92"/>
      <c r="B1327" s="5" t="s">
        <v>3982</v>
      </c>
      <c r="C1327" s="5" t="s">
        <v>3983</v>
      </c>
      <c r="D1327" s="25" t="s">
        <v>2179</v>
      </c>
      <c r="E1327" s="26" t="b">
        <v>0</v>
      </c>
      <c r="F1327" s="44" t="s">
        <v>11653</v>
      </c>
    </row>
    <row r="1328" spans="1:6" x14ac:dyDescent="0.2">
      <c r="A1328" s="92"/>
      <c r="B1328" s="5" t="s">
        <v>3984</v>
      </c>
      <c r="C1328" s="5" t="s">
        <v>3985</v>
      </c>
      <c r="D1328" s="5" t="s">
        <v>1589</v>
      </c>
      <c r="E1328" s="16" t="b">
        <v>1</v>
      </c>
      <c r="F1328" s="38" t="s">
        <v>12417</v>
      </c>
    </row>
    <row r="1329" spans="1:6" x14ac:dyDescent="0.2">
      <c r="A1329" s="92"/>
      <c r="B1329" s="5" t="s">
        <v>3986</v>
      </c>
      <c r="C1329" s="5" t="s">
        <v>3987</v>
      </c>
      <c r="D1329" s="5" t="s">
        <v>1589</v>
      </c>
      <c r="E1329" s="16" t="b">
        <v>1</v>
      </c>
      <c r="F1329" s="38" t="s">
        <v>12418</v>
      </c>
    </row>
    <row r="1330" spans="1:6" x14ac:dyDescent="0.2">
      <c r="A1330" s="93"/>
      <c r="B1330" s="14" t="s">
        <v>3988</v>
      </c>
      <c r="C1330" s="14" t="s">
        <v>3989</v>
      </c>
      <c r="D1330" s="14" t="s">
        <v>1589</v>
      </c>
      <c r="E1330" s="17" t="b">
        <v>1</v>
      </c>
      <c r="F1330" s="39" t="s">
        <v>12419</v>
      </c>
    </row>
    <row r="1331" spans="1:6" x14ac:dyDescent="0.2">
      <c r="A1331" s="91" t="str">
        <f>HYPERLINK("[#]Codes_for_GE_Names!A103:H103","FINLAND")</f>
        <v>FINLAND</v>
      </c>
      <c r="B1331" s="11" t="s">
        <v>3990</v>
      </c>
      <c r="C1331" s="11" t="s">
        <v>3991</v>
      </c>
      <c r="D1331" s="11" t="s">
        <v>1891</v>
      </c>
      <c r="E1331" s="15" t="b">
        <v>1</v>
      </c>
      <c r="F1331" s="43" t="s">
        <v>12420</v>
      </c>
    </row>
    <row r="1332" spans="1:6" x14ac:dyDescent="0.2">
      <c r="A1332" s="92"/>
      <c r="B1332" s="5" t="s">
        <v>3992</v>
      </c>
      <c r="C1332" s="5" t="s">
        <v>3993</v>
      </c>
      <c r="D1332" s="5" t="s">
        <v>1891</v>
      </c>
      <c r="E1332" s="16" t="b">
        <v>1</v>
      </c>
      <c r="F1332" s="38" t="s">
        <v>12421</v>
      </c>
    </row>
    <row r="1333" spans="1:6" x14ac:dyDescent="0.2">
      <c r="A1333" s="92"/>
      <c r="B1333" s="5" t="s">
        <v>3994</v>
      </c>
      <c r="C1333" s="5" t="s">
        <v>3995</v>
      </c>
      <c r="D1333" s="5" t="s">
        <v>1891</v>
      </c>
      <c r="E1333" s="16" t="b">
        <v>1</v>
      </c>
      <c r="F1333" s="38" t="s">
        <v>12422</v>
      </c>
    </row>
    <row r="1334" spans="1:6" x14ac:dyDescent="0.2">
      <c r="A1334" s="92"/>
      <c r="B1334" s="5" t="s">
        <v>3996</v>
      </c>
      <c r="C1334" s="5" t="s">
        <v>3997</v>
      </c>
      <c r="D1334" s="5" t="s">
        <v>1891</v>
      </c>
      <c r="E1334" s="16" t="b">
        <v>1</v>
      </c>
      <c r="F1334" s="38" t="s">
        <v>12423</v>
      </c>
    </row>
    <row r="1335" spans="1:6" x14ac:dyDescent="0.2">
      <c r="A1335" s="92"/>
      <c r="B1335" s="5" t="s">
        <v>3998</v>
      </c>
      <c r="C1335" s="5" t="s">
        <v>3999</v>
      </c>
      <c r="D1335" s="5" t="s">
        <v>1891</v>
      </c>
      <c r="E1335" s="16" t="b">
        <v>1</v>
      </c>
      <c r="F1335" s="38" t="s">
        <v>12424</v>
      </c>
    </row>
    <row r="1336" spans="1:6" x14ac:dyDescent="0.2">
      <c r="A1336" s="92"/>
      <c r="B1336" s="5" t="s">
        <v>4000</v>
      </c>
      <c r="C1336" s="5" t="s">
        <v>4001</v>
      </c>
      <c r="D1336" s="5" t="s">
        <v>1891</v>
      </c>
      <c r="E1336" s="16" t="b">
        <v>1</v>
      </c>
      <c r="F1336" s="38" t="s">
        <v>12425</v>
      </c>
    </row>
    <row r="1337" spans="1:6" x14ac:dyDescent="0.2">
      <c r="A1337" s="92"/>
      <c r="B1337" s="5" t="s">
        <v>4002</v>
      </c>
      <c r="C1337" s="5" t="s">
        <v>4003</v>
      </c>
      <c r="D1337" s="5" t="s">
        <v>1891</v>
      </c>
      <c r="E1337" s="16" t="b">
        <v>1</v>
      </c>
      <c r="F1337" s="38" t="s">
        <v>12426</v>
      </c>
    </row>
    <row r="1338" spans="1:6" x14ac:dyDescent="0.2">
      <c r="A1338" s="92"/>
      <c r="B1338" s="5" t="s">
        <v>4004</v>
      </c>
      <c r="C1338" s="5" t="s">
        <v>4005</v>
      </c>
      <c r="D1338" s="5" t="s">
        <v>1891</v>
      </c>
      <c r="E1338" s="16" t="b">
        <v>1</v>
      </c>
      <c r="F1338" s="38" t="s">
        <v>12427</v>
      </c>
    </row>
    <row r="1339" spans="1:6" x14ac:dyDescent="0.2">
      <c r="A1339" s="92"/>
      <c r="B1339" s="5" t="s">
        <v>4006</v>
      </c>
      <c r="C1339" s="5" t="s">
        <v>4007</v>
      </c>
      <c r="D1339" s="5" t="s">
        <v>1891</v>
      </c>
      <c r="E1339" s="16" t="b">
        <v>1</v>
      </c>
      <c r="F1339" s="38" t="s">
        <v>12428</v>
      </c>
    </row>
    <row r="1340" spans="1:6" x14ac:dyDescent="0.2">
      <c r="A1340" s="92"/>
      <c r="B1340" s="5" t="s">
        <v>4008</v>
      </c>
      <c r="C1340" s="5" t="s">
        <v>4009</v>
      </c>
      <c r="D1340" s="5" t="s">
        <v>1891</v>
      </c>
      <c r="E1340" s="16" t="b">
        <v>1</v>
      </c>
      <c r="F1340" s="38" t="s">
        <v>12429</v>
      </c>
    </row>
    <row r="1341" spans="1:6" x14ac:dyDescent="0.2">
      <c r="A1341" s="92"/>
      <c r="B1341" s="5" t="s">
        <v>4010</v>
      </c>
      <c r="C1341" s="5" t="s">
        <v>4011</v>
      </c>
      <c r="D1341" s="5" t="s">
        <v>1891</v>
      </c>
      <c r="E1341" s="16" t="b">
        <v>1</v>
      </c>
      <c r="F1341" s="38" t="s">
        <v>12430</v>
      </c>
    </row>
    <row r="1342" spans="1:6" x14ac:dyDescent="0.2">
      <c r="A1342" s="92"/>
      <c r="B1342" s="5" t="s">
        <v>4012</v>
      </c>
      <c r="C1342" s="5" t="s">
        <v>4013</v>
      </c>
      <c r="D1342" s="5" t="s">
        <v>1891</v>
      </c>
      <c r="E1342" s="16" t="b">
        <v>1</v>
      </c>
      <c r="F1342" s="38" t="s">
        <v>12431</v>
      </c>
    </row>
    <row r="1343" spans="1:6" x14ac:dyDescent="0.2">
      <c r="A1343" s="92"/>
      <c r="B1343" s="5" t="s">
        <v>4014</v>
      </c>
      <c r="C1343" s="5" t="s">
        <v>4015</v>
      </c>
      <c r="D1343" s="5" t="s">
        <v>1891</v>
      </c>
      <c r="E1343" s="16" t="b">
        <v>1</v>
      </c>
      <c r="F1343" s="38" t="s">
        <v>12432</v>
      </c>
    </row>
    <row r="1344" spans="1:6" x14ac:dyDescent="0.2">
      <c r="A1344" s="92"/>
      <c r="B1344" s="5" t="s">
        <v>4016</v>
      </c>
      <c r="C1344" s="5" t="s">
        <v>4017</v>
      </c>
      <c r="D1344" s="5" t="s">
        <v>1891</v>
      </c>
      <c r="E1344" s="16" t="b">
        <v>1</v>
      </c>
      <c r="F1344" s="38" t="s">
        <v>12433</v>
      </c>
    </row>
    <row r="1345" spans="1:6" x14ac:dyDescent="0.2">
      <c r="A1345" s="92"/>
      <c r="B1345" s="5" t="s">
        <v>4018</v>
      </c>
      <c r="C1345" s="5" t="s">
        <v>4019</v>
      </c>
      <c r="D1345" s="5" t="s">
        <v>1891</v>
      </c>
      <c r="E1345" s="16" t="b">
        <v>1</v>
      </c>
      <c r="F1345" s="38" t="s">
        <v>12434</v>
      </c>
    </row>
    <row r="1346" spans="1:6" x14ac:dyDescent="0.2">
      <c r="A1346" s="92"/>
      <c r="B1346" s="5" t="s">
        <v>4020</v>
      </c>
      <c r="C1346" s="5" t="s">
        <v>4021</v>
      </c>
      <c r="D1346" s="5" t="s">
        <v>1891</v>
      </c>
      <c r="E1346" s="16" t="b">
        <v>1</v>
      </c>
      <c r="F1346" s="38" t="s">
        <v>12435</v>
      </c>
    </row>
    <row r="1347" spans="1:6" x14ac:dyDescent="0.2">
      <c r="A1347" s="92"/>
      <c r="B1347" s="5" t="s">
        <v>4022</v>
      </c>
      <c r="C1347" s="5" t="s">
        <v>4023</v>
      </c>
      <c r="D1347" s="5" t="s">
        <v>1891</v>
      </c>
      <c r="E1347" s="16" t="b">
        <v>1</v>
      </c>
      <c r="F1347" s="38" t="s">
        <v>12436</v>
      </c>
    </row>
    <row r="1348" spans="1:6" x14ac:dyDescent="0.2">
      <c r="A1348" s="92"/>
      <c r="B1348" s="5" t="s">
        <v>4024</v>
      </c>
      <c r="C1348" s="5" t="s">
        <v>4025</v>
      </c>
      <c r="D1348" s="5" t="s">
        <v>1891</v>
      </c>
      <c r="E1348" s="16" t="b">
        <v>1</v>
      </c>
      <c r="F1348" s="38" t="s">
        <v>12437</v>
      </c>
    </row>
    <row r="1349" spans="1:6" x14ac:dyDescent="0.2">
      <c r="A1349" s="93"/>
      <c r="B1349" s="14" t="s">
        <v>4026</v>
      </c>
      <c r="C1349" s="14" t="s">
        <v>4027</v>
      </c>
      <c r="D1349" s="14" t="s">
        <v>1891</v>
      </c>
      <c r="E1349" s="17" t="b">
        <v>1</v>
      </c>
      <c r="F1349" s="39" t="s">
        <v>12438</v>
      </c>
    </row>
    <row r="1350" spans="1:6" x14ac:dyDescent="0.2">
      <c r="A1350" s="91" t="str">
        <f>HYPERLINK("[#]Codes_for_GE_Names!A104:H104","FRANCE")</f>
        <v>FRANCE</v>
      </c>
      <c r="B1350" s="11" t="s">
        <v>4028</v>
      </c>
      <c r="C1350" s="11" t="s">
        <v>4029</v>
      </c>
      <c r="D1350" s="11" t="s">
        <v>1891</v>
      </c>
      <c r="E1350" s="15" t="b">
        <v>1</v>
      </c>
      <c r="F1350" s="43" t="s">
        <v>12439</v>
      </c>
    </row>
    <row r="1351" spans="1:6" x14ac:dyDescent="0.2">
      <c r="A1351" s="92"/>
      <c r="B1351" s="5" t="s">
        <v>4030</v>
      </c>
      <c r="C1351" s="5" t="s">
        <v>4031</v>
      </c>
      <c r="D1351" s="25" t="s">
        <v>2387</v>
      </c>
      <c r="E1351" s="26" t="b">
        <v>0</v>
      </c>
      <c r="F1351" s="44" t="s">
        <v>11653</v>
      </c>
    </row>
    <row r="1352" spans="1:6" x14ac:dyDescent="0.2">
      <c r="A1352" s="92"/>
      <c r="B1352" s="5" t="s">
        <v>4032</v>
      </c>
      <c r="C1352" s="5" t="s">
        <v>4033</v>
      </c>
      <c r="D1352" s="25" t="s">
        <v>2387</v>
      </c>
      <c r="E1352" s="26" t="b">
        <v>0</v>
      </c>
      <c r="F1352" s="44" t="s">
        <v>11653</v>
      </c>
    </row>
    <row r="1353" spans="1:6" x14ac:dyDescent="0.2">
      <c r="A1353" s="92"/>
      <c r="B1353" s="5" t="s">
        <v>4034</v>
      </c>
      <c r="C1353" s="5" t="s">
        <v>4035</v>
      </c>
      <c r="D1353" s="25" t="s">
        <v>2387</v>
      </c>
      <c r="E1353" s="26" t="b">
        <v>0</v>
      </c>
      <c r="F1353" s="44" t="s">
        <v>11653</v>
      </c>
    </row>
    <row r="1354" spans="1:6" x14ac:dyDescent="0.2">
      <c r="A1354" s="92"/>
      <c r="B1354" s="5" t="s">
        <v>4036</v>
      </c>
      <c r="C1354" s="5" t="s">
        <v>4037</v>
      </c>
      <c r="D1354" s="25" t="s">
        <v>2387</v>
      </c>
      <c r="E1354" s="26" t="b">
        <v>0</v>
      </c>
      <c r="F1354" s="44" t="s">
        <v>11653</v>
      </c>
    </row>
    <row r="1355" spans="1:6" x14ac:dyDescent="0.2">
      <c r="A1355" s="92"/>
      <c r="B1355" s="5" t="s">
        <v>4038</v>
      </c>
      <c r="C1355" s="5" t="s">
        <v>4039</v>
      </c>
      <c r="D1355" s="25" t="s">
        <v>2387</v>
      </c>
      <c r="E1355" s="26" t="b">
        <v>0</v>
      </c>
      <c r="F1355" s="44" t="s">
        <v>11653</v>
      </c>
    </row>
    <row r="1356" spans="1:6" x14ac:dyDescent="0.2">
      <c r="A1356" s="92"/>
      <c r="B1356" s="5" t="s">
        <v>4040</v>
      </c>
      <c r="C1356" s="5" t="s">
        <v>4041</v>
      </c>
      <c r="D1356" s="25" t="s">
        <v>2387</v>
      </c>
      <c r="E1356" s="26" t="b">
        <v>0</v>
      </c>
      <c r="F1356" s="44" t="s">
        <v>11653</v>
      </c>
    </row>
    <row r="1357" spans="1:6" x14ac:dyDescent="0.2">
      <c r="A1357" s="92"/>
      <c r="B1357" s="5" t="s">
        <v>4042</v>
      </c>
      <c r="C1357" s="5" t="s">
        <v>4043</v>
      </c>
      <c r="D1357" s="25" t="s">
        <v>2387</v>
      </c>
      <c r="E1357" s="26" t="b">
        <v>0</v>
      </c>
      <c r="F1357" s="44" t="s">
        <v>11653</v>
      </c>
    </row>
    <row r="1358" spans="1:6" x14ac:dyDescent="0.2">
      <c r="A1358" s="92"/>
      <c r="B1358" s="5" t="s">
        <v>4044</v>
      </c>
      <c r="C1358" s="5" t="s">
        <v>4045</v>
      </c>
      <c r="D1358" s="25" t="s">
        <v>2387</v>
      </c>
      <c r="E1358" s="26" t="b">
        <v>0</v>
      </c>
      <c r="F1358" s="44" t="s">
        <v>11653</v>
      </c>
    </row>
    <row r="1359" spans="1:6" x14ac:dyDescent="0.2">
      <c r="A1359" s="92"/>
      <c r="B1359" s="5" t="s">
        <v>4046</v>
      </c>
      <c r="C1359" s="5" t="s">
        <v>4047</v>
      </c>
      <c r="D1359" s="25" t="s">
        <v>2387</v>
      </c>
      <c r="E1359" s="26" t="b">
        <v>0</v>
      </c>
      <c r="F1359" s="44" t="s">
        <v>11653</v>
      </c>
    </row>
    <row r="1360" spans="1:6" x14ac:dyDescent="0.2">
      <c r="A1360" s="92"/>
      <c r="B1360" s="5" t="s">
        <v>16510</v>
      </c>
      <c r="C1360" s="5" t="s">
        <v>16509</v>
      </c>
      <c r="D1360" s="25" t="s">
        <v>16511</v>
      </c>
      <c r="E1360" s="26" t="b">
        <v>0</v>
      </c>
      <c r="F1360" s="44" t="s">
        <v>11653</v>
      </c>
    </row>
    <row r="1361" spans="1:6" x14ac:dyDescent="0.2">
      <c r="A1361" s="92"/>
      <c r="B1361" s="5" t="s">
        <v>4048</v>
      </c>
      <c r="C1361" s="5" t="s">
        <v>4049</v>
      </c>
      <c r="D1361" s="25" t="s">
        <v>2387</v>
      </c>
      <c r="E1361" s="26" t="b">
        <v>0</v>
      </c>
      <c r="F1361" s="44" t="s">
        <v>11653</v>
      </c>
    </row>
    <row r="1362" spans="1:6" x14ac:dyDescent="0.2">
      <c r="A1362" s="92"/>
      <c r="B1362" s="5" t="s">
        <v>4050</v>
      </c>
      <c r="C1362" s="5" t="s">
        <v>4051</v>
      </c>
      <c r="D1362" s="25" t="s">
        <v>2387</v>
      </c>
      <c r="E1362" s="26" t="b">
        <v>0</v>
      </c>
      <c r="F1362" s="44" t="s">
        <v>11653</v>
      </c>
    </row>
    <row r="1363" spans="1:6" x14ac:dyDescent="0.2">
      <c r="A1363" s="92"/>
      <c r="B1363" s="5" t="s">
        <v>4052</v>
      </c>
      <c r="C1363" s="5" t="s">
        <v>4053</v>
      </c>
      <c r="D1363" s="25" t="s">
        <v>2387</v>
      </c>
      <c r="E1363" s="26" t="b">
        <v>0</v>
      </c>
      <c r="F1363" s="44" t="s">
        <v>11653</v>
      </c>
    </row>
    <row r="1364" spans="1:6" x14ac:dyDescent="0.2">
      <c r="A1364" s="92"/>
      <c r="B1364" s="5" t="s">
        <v>4054</v>
      </c>
      <c r="C1364" s="5" t="s">
        <v>4055</v>
      </c>
      <c r="D1364" s="5" t="s">
        <v>1891</v>
      </c>
      <c r="E1364" s="16" t="b">
        <v>1</v>
      </c>
      <c r="F1364" s="38" t="s">
        <v>12440</v>
      </c>
    </row>
    <row r="1365" spans="1:6" x14ac:dyDescent="0.2">
      <c r="A1365" s="92"/>
      <c r="B1365" s="5" t="s">
        <v>4057</v>
      </c>
      <c r="C1365" s="5" t="s">
        <v>4058</v>
      </c>
      <c r="D1365" s="25" t="s">
        <v>2387</v>
      </c>
      <c r="E1365" s="26" t="b">
        <v>0</v>
      </c>
      <c r="F1365" s="44" t="s">
        <v>11653</v>
      </c>
    </row>
    <row r="1366" spans="1:6" x14ac:dyDescent="0.2">
      <c r="A1366" s="92"/>
      <c r="B1366" s="5" t="s">
        <v>4059</v>
      </c>
      <c r="C1366" s="5" t="s">
        <v>4060</v>
      </c>
      <c r="D1366" s="25" t="s">
        <v>2387</v>
      </c>
      <c r="E1366" s="26" t="b">
        <v>0</v>
      </c>
      <c r="F1366" s="44" t="s">
        <v>11653</v>
      </c>
    </row>
    <row r="1367" spans="1:6" x14ac:dyDescent="0.2">
      <c r="A1367" s="92"/>
      <c r="B1367" s="5" t="s">
        <v>4061</v>
      </c>
      <c r="C1367" s="5" t="s">
        <v>4062</v>
      </c>
      <c r="D1367" s="25" t="s">
        <v>2387</v>
      </c>
      <c r="E1367" s="26" t="b">
        <v>0</v>
      </c>
      <c r="F1367" s="44" t="s">
        <v>11653</v>
      </c>
    </row>
    <row r="1368" spans="1:6" x14ac:dyDescent="0.2">
      <c r="A1368" s="92"/>
      <c r="B1368" s="5" t="s">
        <v>4063</v>
      </c>
      <c r="C1368" s="5" t="s">
        <v>4064</v>
      </c>
      <c r="D1368" s="25" t="s">
        <v>2387</v>
      </c>
      <c r="E1368" s="26" t="b">
        <v>0</v>
      </c>
      <c r="F1368" s="44" t="s">
        <v>11653</v>
      </c>
    </row>
    <row r="1369" spans="1:6" x14ac:dyDescent="0.2">
      <c r="A1369" s="92"/>
      <c r="B1369" s="5" t="s">
        <v>4065</v>
      </c>
      <c r="C1369" s="5" t="s">
        <v>4066</v>
      </c>
      <c r="D1369" s="25" t="s">
        <v>2387</v>
      </c>
      <c r="E1369" s="26" t="b">
        <v>0</v>
      </c>
      <c r="F1369" s="44" t="s">
        <v>11653</v>
      </c>
    </row>
    <row r="1370" spans="1:6" x14ac:dyDescent="0.2">
      <c r="A1370" s="92"/>
      <c r="B1370" s="5" t="s">
        <v>4067</v>
      </c>
      <c r="C1370" s="5" t="s">
        <v>4068</v>
      </c>
      <c r="D1370" s="25" t="s">
        <v>2387</v>
      </c>
      <c r="E1370" s="26" t="b">
        <v>0</v>
      </c>
      <c r="F1370" s="44" t="s">
        <v>11653</v>
      </c>
    </row>
    <row r="1371" spans="1:6" x14ac:dyDescent="0.2">
      <c r="A1371" s="92"/>
      <c r="B1371" s="5" t="s">
        <v>4056</v>
      </c>
      <c r="C1371" s="5" t="s">
        <v>16508</v>
      </c>
      <c r="D1371" s="25" t="s">
        <v>2387</v>
      </c>
      <c r="E1371" s="26" t="b">
        <v>0</v>
      </c>
      <c r="F1371" s="44" t="s">
        <v>11653</v>
      </c>
    </row>
    <row r="1372" spans="1:6" x14ac:dyDescent="0.2">
      <c r="A1372" s="92"/>
      <c r="B1372" s="5" t="s">
        <v>4069</v>
      </c>
      <c r="C1372" s="5" t="s">
        <v>4070</v>
      </c>
      <c r="D1372" s="25" t="s">
        <v>2387</v>
      </c>
      <c r="E1372" s="26" t="b">
        <v>0</v>
      </c>
      <c r="F1372" s="44" t="s">
        <v>11653</v>
      </c>
    </row>
    <row r="1373" spans="1:6" x14ac:dyDescent="0.2">
      <c r="A1373" s="92"/>
      <c r="B1373" s="5" t="s">
        <v>4071</v>
      </c>
      <c r="C1373" s="5" t="s">
        <v>4072</v>
      </c>
      <c r="D1373" s="5" t="s">
        <v>1891</v>
      </c>
      <c r="E1373" s="16" t="b">
        <v>1</v>
      </c>
      <c r="F1373" s="38" t="s">
        <v>12441</v>
      </c>
    </row>
    <row r="1374" spans="1:6" x14ac:dyDescent="0.2">
      <c r="A1374" s="92"/>
      <c r="B1374" s="5" t="s">
        <v>4073</v>
      </c>
      <c r="C1374" s="5" t="s">
        <v>4074</v>
      </c>
      <c r="D1374" s="25" t="s">
        <v>2387</v>
      </c>
      <c r="E1374" s="26" t="b">
        <v>0</v>
      </c>
      <c r="F1374" s="44" t="s">
        <v>11653</v>
      </c>
    </row>
    <row r="1375" spans="1:6" x14ac:dyDescent="0.2">
      <c r="A1375" s="92"/>
      <c r="B1375" s="5" t="s">
        <v>4075</v>
      </c>
      <c r="C1375" s="5" t="s">
        <v>4076</v>
      </c>
      <c r="D1375" s="25" t="s">
        <v>2387</v>
      </c>
      <c r="E1375" s="26" t="b">
        <v>0</v>
      </c>
      <c r="F1375" s="44" t="s">
        <v>11653</v>
      </c>
    </row>
    <row r="1376" spans="1:6" x14ac:dyDescent="0.2">
      <c r="A1376" s="92"/>
      <c r="B1376" s="5" t="s">
        <v>4077</v>
      </c>
      <c r="C1376" s="5" t="s">
        <v>4078</v>
      </c>
      <c r="D1376" s="25" t="s">
        <v>2387</v>
      </c>
      <c r="E1376" s="26" t="b">
        <v>0</v>
      </c>
      <c r="F1376" s="44" t="s">
        <v>11653</v>
      </c>
    </row>
    <row r="1377" spans="1:6" x14ac:dyDescent="0.2">
      <c r="A1377" s="92"/>
      <c r="B1377" s="5" t="s">
        <v>4079</v>
      </c>
      <c r="C1377" s="5" t="s">
        <v>4080</v>
      </c>
      <c r="D1377" s="25" t="s">
        <v>2387</v>
      </c>
      <c r="E1377" s="26" t="b">
        <v>0</v>
      </c>
      <c r="F1377" s="44" t="s">
        <v>11653</v>
      </c>
    </row>
    <row r="1378" spans="1:6" x14ac:dyDescent="0.2">
      <c r="A1378" s="92"/>
      <c r="B1378" s="5" t="s">
        <v>4081</v>
      </c>
      <c r="C1378" s="5" t="s">
        <v>4082</v>
      </c>
      <c r="D1378" s="5" t="s">
        <v>1891</v>
      </c>
      <c r="E1378" s="16" t="b">
        <v>1</v>
      </c>
      <c r="F1378" s="38" t="s">
        <v>12442</v>
      </c>
    </row>
    <row r="1379" spans="1:6" x14ac:dyDescent="0.2">
      <c r="A1379" s="92"/>
      <c r="B1379" s="5" t="s">
        <v>4083</v>
      </c>
      <c r="C1379" s="5" t="s">
        <v>4084</v>
      </c>
      <c r="D1379" s="25" t="s">
        <v>2387</v>
      </c>
      <c r="E1379" s="26" t="b">
        <v>0</v>
      </c>
      <c r="F1379" s="44" t="s">
        <v>11653</v>
      </c>
    </row>
    <row r="1380" spans="1:6" x14ac:dyDescent="0.2">
      <c r="A1380" s="92"/>
      <c r="B1380" s="5" t="s">
        <v>4085</v>
      </c>
      <c r="C1380" s="5" t="s">
        <v>4086</v>
      </c>
      <c r="D1380" s="25" t="s">
        <v>2387</v>
      </c>
      <c r="E1380" s="26" t="b">
        <v>0</v>
      </c>
      <c r="F1380" s="44" t="s">
        <v>11653</v>
      </c>
    </row>
    <row r="1381" spans="1:6" x14ac:dyDescent="0.2">
      <c r="A1381" s="92"/>
      <c r="B1381" s="5" t="s">
        <v>4087</v>
      </c>
      <c r="C1381" s="5" t="s">
        <v>4088</v>
      </c>
      <c r="D1381" s="25" t="s">
        <v>2387</v>
      </c>
      <c r="E1381" s="26" t="b">
        <v>0</v>
      </c>
      <c r="F1381" s="44" t="s">
        <v>11653</v>
      </c>
    </row>
    <row r="1382" spans="1:6" x14ac:dyDescent="0.2">
      <c r="A1382" s="92"/>
      <c r="B1382" s="5" t="s">
        <v>4089</v>
      </c>
      <c r="C1382" s="5" t="s">
        <v>4090</v>
      </c>
      <c r="D1382" s="25" t="s">
        <v>2387</v>
      </c>
      <c r="E1382" s="26" t="b">
        <v>0</v>
      </c>
      <c r="F1382" s="44" t="s">
        <v>11653</v>
      </c>
    </row>
    <row r="1383" spans="1:6" x14ac:dyDescent="0.2">
      <c r="A1383" s="92"/>
      <c r="B1383" s="5" t="s">
        <v>4091</v>
      </c>
      <c r="C1383" s="5" t="s">
        <v>4092</v>
      </c>
      <c r="D1383" s="25" t="s">
        <v>2387</v>
      </c>
      <c r="E1383" s="26" t="b">
        <v>0</v>
      </c>
      <c r="F1383" s="44" t="s">
        <v>11653</v>
      </c>
    </row>
    <row r="1384" spans="1:6" x14ac:dyDescent="0.2">
      <c r="A1384" s="92"/>
      <c r="B1384" s="5" t="s">
        <v>4093</v>
      </c>
      <c r="C1384" s="5" t="s">
        <v>4094</v>
      </c>
      <c r="D1384" s="25" t="s">
        <v>2387</v>
      </c>
      <c r="E1384" s="26" t="b">
        <v>0</v>
      </c>
      <c r="F1384" s="44" t="s">
        <v>11653</v>
      </c>
    </row>
    <row r="1385" spans="1:6" x14ac:dyDescent="0.2">
      <c r="A1385" s="92"/>
      <c r="B1385" s="5" t="s">
        <v>16225</v>
      </c>
      <c r="C1385" s="5" t="s">
        <v>4095</v>
      </c>
      <c r="D1385" s="5" t="s">
        <v>16114</v>
      </c>
      <c r="E1385" s="16" t="b">
        <v>1</v>
      </c>
      <c r="F1385" s="38" t="s">
        <v>12443</v>
      </c>
    </row>
    <row r="1386" spans="1:6" x14ac:dyDescent="0.2">
      <c r="A1386" s="92"/>
      <c r="B1386" s="5" t="s">
        <v>4096</v>
      </c>
      <c r="C1386" s="5" t="s">
        <v>4097</v>
      </c>
      <c r="D1386" s="5" t="s">
        <v>1891</v>
      </c>
      <c r="E1386" s="16" t="b">
        <v>1</v>
      </c>
      <c r="F1386" s="38" t="s">
        <v>12444</v>
      </c>
    </row>
    <row r="1387" spans="1:6" x14ac:dyDescent="0.2">
      <c r="A1387" s="92"/>
      <c r="B1387" s="5" t="s">
        <v>16507</v>
      </c>
      <c r="C1387" s="5" t="s">
        <v>16443</v>
      </c>
      <c r="D1387" s="25" t="s">
        <v>16672</v>
      </c>
      <c r="E1387" s="26" t="b">
        <v>0</v>
      </c>
      <c r="F1387" s="44" t="s">
        <v>11653</v>
      </c>
    </row>
    <row r="1388" spans="1:6" x14ac:dyDescent="0.2">
      <c r="A1388" s="92"/>
      <c r="B1388" s="5" t="s">
        <v>4098</v>
      </c>
      <c r="C1388" s="5" t="s">
        <v>4099</v>
      </c>
      <c r="D1388" s="25" t="s">
        <v>2387</v>
      </c>
      <c r="E1388" s="26" t="b">
        <v>0</v>
      </c>
      <c r="F1388" s="44" t="s">
        <v>11653</v>
      </c>
    </row>
    <row r="1389" spans="1:6" x14ac:dyDescent="0.2">
      <c r="A1389" s="92"/>
      <c r="B1389" s="5" t="s">
        <v>4100</v>
      </c>
      <c r="C1389" s="5" t="s">
        <v>4101</v>
      </c>
      <c r="D1389" s="25" t="s">
        <v>2387</v>
      </c>
      <c r="E1389" s="26" t="b">
        <v>0</v>
      </c>
      <c r="F1389" s="44" t="s">
        <v>11653</v>
      </c>
    </row>
    <row r="1390" spans="1:6" x14ac:dyDescent="0.2">
      <c r="A1390" s="92"/>
      <c r="B1390" s="5" t="s">
        <v>4102</v>
      </c>
      <c r="C1390" s="5" t="s">
        <v>4103</v>
      </c>
      <c r="D1390" s="25" t="s">
        <v>2387</v>
      </c>
      <c r="E1390" s="26" t="b">
        <v>0</v>
      </c>
      <c r="F1390" s="44" t="s">
        <v>11653</v>
      </c>
    </row>
    <row r="1391" spans="1:6" x14ac:dyDescent="0.2">
      <c r="A1391" s="92"/>
      <c r="B1391" s="5" t="s">
        <v>4104</v>
      </c>
      <c r="C1391" s="5" t="s">
        <v>4105</v>
      </c>
      <c r="D1391" s="25" t="s">
        <v>2387</v>
      </c>
      <c r="E1391" s="26" t="b">
        <v>0</v>
      </c>
      <c r="F1391" s="44" t="s">
        <v>11653</v>
      </c>
    </row>
    <row r="1392" spans="1:6" x14ac:dyDescent="0.2">
      <c r="A1392" s="92"/>
      <c r="B1392" s="5" t="s">
        <v>4106</v>
      </c>
      <c r="C1392" s="5" t="s">
        <v>4107</v>
      </c>
      <c r="D1392" s="25" t="s">
        <v>2387</v>
      </c>
      <c r="E1392" s="26" t="b">
        <v>0</v>
      </c>
      <c r="F1392" s="44" t="s">
        <v>11653</v>
      </c>
    </row>
    <row r="1393" spans="1:6" x14ac:dyDescent="0.2">
      <c r="A1393" s="92"/>
      <c r="B1393" s="5" t="s">
        <v>4108</v>
      </c>
      <c r="C1393" s="5" t="s">
        <v>4109</v>
      </c>
      <c r="D1393" s="25" t="s">
        <v>2387</v>
      </c>
      <c r="E1393" s="26" t="b">
        <v>0</v>
      </c>
      <c r="F1393" s="44" t="s">
        <v>11653</v>
      </c>
    </row>
    <row r="1394" spans="1:6" x14ac:dyDescent="0.2">
      <c r="A1394" s="92"/>
      <c r="B1394" s="5" t="s">
        <v>4110</v>
      </c>
      <c r="C1394" s="5" t="s">
        <v>4111</v>
      </c>
      <c r="D1394" s="25" t="s">
        <v>2387</v>
      </c>
      <c r="E1394" s="26" t="b">
        <v>0</v>
      </c>
      <c r="F1394" s="44" t="s">
        <v>11653</v>
      </c>
    </row>
    <row r="1395" spans="1:6" x14ac:dyDescent="0.2">
      <c r="A1395" s="92"/>
      <c r="B1395" s="5" t="s">
        <v>4112</v>
      </c>
      <c r="C1395" s="5" t="s">
        <v>4113</v>
      </c>
      <c r="D1395" s="25" t="s">
        <v>2387</v>
      </c>
      <c r="E1395" s="26" t="b">
        <v>0</v>
      </c>
      <c r="F1395" s="44" t="s">
        <v>11653</v>
      </c>
    </row>
    <row r="1396" spans="1:6" x14ac:dyDescent="0.2">
      <c r="A1396" s="92"/>
      <c r="B1396" s="5" t="s">
        <v>4114</v>
      </c>
      <c r="C1396" s="5" t="s">
        <v>4115</v>
      </c>
      <c r="D1396" s="5" t="s">
        <v>1891</v>
      </c>
      <c r="E1396" s="16" t="b">
        <v>1</v>
      </c>
      <c r="F1396" s="38" t="s">
        <v>12445</v>
      </c>
    </row>
    <row r="1397" spans="1:6" x14ac:dyDescent="0.2">
      <c r="A1397" s="92"/>
      <c r="B1397" s="5" t="s">
        <v>4116</v>
      </c>
      <c r="C1397" s="5" t="s">
        <v>4117</v>
      </c>
      <c r="D1397" s="25" t="s">
        <v>2387</v>
      </c>
      <c r="E1397" s="26" t="b">
        <v>0</v>
      </c>
      <c r="F1397" s="44" t="s">
        <v>11653</v>
      </c>
    </row>
    <row r="1398" spans="1:6" x14ac:dyDescent="0.2">
      <c r="A1398" s="92"/>
      <c r="B1398" s="5" t="s">
        <v>4118</v>
      </c>
      <c r="C1398" s="5" t="s">
        <v>4119</v>
      </c>
      <c r="D1398" s="25" t="s">
        <v>2387</v>
      </c>
      <c r="E1398" s="26" t="b">
        <v>0</v>
      </c>
      <c r="F1398" s="44" t="s">
        <v>11653</v>
      </c>
    </row>
    <row r="1399" spans="1:6" x14ac:dyDescent="0.2">
      <c r="A1399" s="92"/>
      <c r="B1399" s="5" t="s">
        <v>4120</v>
      </c>
      <c r="C1399" s="5" t="s">
        <v>4121</v>
      </c>
      <c r="D1399" s="25" t="s">
        <v>2387</v>
      </c>
      <c r="E1399" s="26" t="b">
        <v>0</v>
      </c>
      <c r="F1399" s="44" t="s">
        <v>11653</v>
      </c>
    </row>
    <row r="1400" spans="1:6" x14ac:dyDescent="0.2">
      <c r="A1400" s="92"/>
      <c r="B1400" s="5" t="s">
        <v>4122</v>
      </c>
      <c r="C1400" s="5" t="s">
        <v>4123</v>
      </c>
      <c r="D1400" s="25" t="s">
        <v>2387</v>
      </c>
      <c r="E1400" s="26" t="b">
        <v>0</v>
      </c>
      <c r="F1400" s="44" t="s">
        <v>11653</v>
      </c>
    </row>
    <row r="1401" spans="1:6" x14ac:dyDescent="0.2">
      <c r="A1401" s="92"/>
      <c r="B1401" s="5" t="s">
        <v>4124</v>
      </c>
      <c r="C1401" s="5" t="s">
        <v>4125</v>
      </c>
      <c r="D1401" s="25" t="s">
        <v>2387</v>
      </c>
      <c r="E1401" s="26" t="b">
        <v>0</v>
      </c>
      <c r="F1401" s="44" t="s">
        <v>11653</v>
      </c>
    </row>
    <row r="1402" spans="1:6" x14ac:dyDescent="0.2">
      <c r="A1402" s="92"/>
      <c r="B1402" s="5" t="s">
        <v>4126</v>
      </c>
      <c r="C1402" s="5" t="s">
        <v>4127</v>
      </c>
      <c r="D1402" s="5" t="s">
        <v>1891</v>
      </c>
      <c r="E1402" s="16" t="b">
        <v>1</v>
      </c>
      <c r="F1402" s="38" t="s">
        <v>12446</v>
      </c>
    </row>
    <row r="1403" spans="1:6" x14ac:dyDescent="0.2">
      <c r="A1403" s="92"/>
      <c r="B1403" s="5" t="s">
        <v>4128</v>
      </c>
      <c r="C1403" s="5" t="s">
        <v>4129</v>
      </c>
      <c r="D1403" s="25" t="s">
        <v>2387</v>
      </c>
      <c r="E1403" s="26" t="b">
        <v>0</v>
      </c>
      <c r="F1403" s="44" t="s">
        <v>11653</v>
      </c>
    </row>
    <row r="1404" spans="1:6" x14ac:dyDescent="0.2">
      <c r="A1404" s="92"/>
      <c r="B1404" s="5" t="s">
        <v>4130</v>
      </c>
      <c r="C1404" s="5" t="s">
        <v>4131</v>
      </c>
      <c r="D1404" s="25" t="s">
        <v>2387</v>
      </c>
      <c r="E1404" s="26" t="b">
        <v>0</v>
      </c>
      <c r="F1404" s="44" t="s">
        <v>11653</v>
      </c>
    </row>
    <row r="1405" spans="1:6" x14ac:dyDescent="0.2">
      <c r="A1405" s="92"/>
      <c r="B1405" s="5" t="s">
        <v>16512</v>
      </c>
      <c r="C1405" s="5" t="s">
        <v>4132</v>
      </c>
      <c r="D1405" s="25" t="s">
        <v>1912</v>
      </c>
      <c r="E1405" s="26" t="b">
        <v>0</v>
      </c>
      <c r="F1405" s="44" t="s">
        <v>11653</v>
      </c>
    </row>
    <row r="1406" spans="1:6" x14ac:dyDescent="0.2">
      <c r="A1406" s="92"/>
      <c r="B1406" s="5" t="s">
        <v>4133</v>
      </c>
      <c r="C1406" s="5" t="s">
        <v>4134</v>
      </c>
      <c r="D1406" s="25" t="s">
        <v>2387</v>
      </c>
      <c r="E1406" s="26" t="b">
        <v>0</v>
      </c>
      <c r="F1406" s="44" t="s">
        <v>11653</v>
      </c>
    </row>
    <row r="1407" spans="1:6" x14ac:dyDescent="0.2">
      <c r="A1407" s="92"/>
      <c r="B1407" s="5" t="s">
        <v>4135</v>
      </c>
      <c r="C1407" s="5" t="s">
        <v>4136</v>
      </c>
      <c r="D1407" s="25" t="s">
        <v>2387</v>
      </c>
      <c r="E1407" s="26" t="b">
        <v>0</v>
      </c>
      <c r="F1407" s="44" t="s">
        <v>11653</v>
      </c>
    </row>
    <row r="1408" spans="1:6" x14ac:dyDescent="0.2">
      <c r="A1408" s="92"/>
      <c r="B1408" s="5" t="s">
        <v>4137</v>
      </c>
      <c r="C1408" s="5" t="s">
        <v>4138</v>
      </c>
      <c r="D1408" s="25" t="s">
        <v>2387</v>
      </c>
      <c r="E1408" s="26" t="b">
        <v>0</v>
      </c>
      <c r="F1408" s="44" t="s">
        <v>11653</v>
      </c>
    </row>
    <row r="1409" spans="1:6" x14ac:dyDescent="0.2">
      <c r="A1409" s="92"/>
      <c r="B1409" s="5" t="s">
        <v>4139</v>
      </c>
      <c r="C1409" s="5" t="s">
        <v>4140</v>
      </c>
      <c r="D1409" s="25" t="s">
        <v>2387</v>
      </c>
      <c r="E1409" s="26" t="b">
        <v>0</v>
      </c>
      <c r="F1409" s="44" t="s">
        <v>11653</v>
      </c>
    </row>
    <row r="1410" spans="1:6" x14ac:dyDescent="0.2">
      <c r="A1410" s="92"/>
      <c r="B1410" s="5" t="s">
        <v>4141</v>
      </c>
      <c r="C1410" s="5" t="s">
        <v>4142</v>
      </c>
      <c r="D1410" s="25" t="s">
        <v>2387</v>
      </c>
      <c r="E1410" s="26" t="b">
        <v>0</v>
      </c>
      <c r="F1410" s="44" t="s">
        <v>11653</v>
      </c>
    </row>
    <row r="1411" spans="1:6" x14ac:dyDescent="0.2">
      <c r="A1411" s="92"/>
      <c r="B1411" s="5" t="s">
        <v>4143</v>
      </c>
      <c r="C1411" s="5" t="s">
        <v>4144</v>
      </c>
      <c r="D1411" s="5" t="s">
        <v>1891</v>
      </c>
      <c r="E1411" s="16" t="b">
        <v>1</v>
      </c>
      <c r="F1411" s="38" t="s">
        <v>12447</v>
      </c>
    </row>
    <row r="1412" spans="1:6" x14ac:dyDescent="0.2">
      <c r="A1412" s="92"/>
      <c r="B1412" s="5" t="s">
        <v>4145</v>
      </c>
      <c r="C1412" s="5" t="s">
        <v>4146</v>
      </c>
      <c r="D1412" s="25" t="s">
        <v>2387</v>
      </c>
      <c r="E1412" s="26" t="b">
        <v>0</v>
      </c>
      <c r="F1412" s="44" t="s">
        <v>11653</v>
      </c>
    </row>
    <row r="1413" spans="1:6" x14ac:dyDescent="0.2">
      <c r="A1413" s="92"/>
      <c r="B1413" s="5" t="s">
        <v>4147</v>
      </c>
      <c r="C1413" s="5" t="s">
        <v>4148</v>
      </c>
      <c r="D1413" s="25" t="s">
        <v>2387</v>
      </c>
      <c r="E1413" s="26" t="b">
        <v>0</v>
      </c>
      <c r="F1413" s="44" t="s">
        <v>11653</v>
      </c>
    </row>
    <row r="1414" spans="1:6" x14ac:dyDescent="0.2">
      <c r="A1414" s="92"/>
      <c r="B1414" s="5" t="s">
        <v>4149</v>
      </c>
      <c r="C1414" s="5" t="s">
        <v>4150</v>
      </c>
      <c r="D1414" s="25" t="s">
        <v>2387</v>
      </c>
      <c r="E1414" s="26" t="b">
        <v>0</v>
      </c>
      <c r="F1414" s="44" t="s">
        <v>11653</v>
      </c>
    </row>
    <row r="1415" spans="1:6" x14ac:dyDescent="0.2">
      <c r="A1415" s="92"/>
      <c r="B1415" s="5" t="s">
        <v>4151</v>
      </c>
      <c r="C1415" s="5" t="s">
        <v>4152</v>
      </c>
      <c r="D1415" s="25" t="s">
        <v>2387</v>
      </c>
      <c r="E1415" s="26" t="b">
        <v>0</v>
      </c>
      <c r="F1415" s="44" t="s">
        <v>11653</v>
      </c>
    </row>
    <row r="1416" spans="1:6" x14ac:dyDescent="0.2">
      <c r="A1416" s="92"/>
      <c r="B1416" s="5" t="s">
        <v>4153</v>
      </c>
      <c r="C1416" s="5" t="s">
        <v>4154</v>
      </c>
      <c r="D1416" s="25" t="s">
        <v>2387</v>
      </c>
      <c r="E1416" s="26" t="b">
        <v>0</v>
      </c>
      <c r="F1416" s="44" t="s">
        <v>11653</v>
      </c>
    </row>
    <row r="1417" spans="1:6" x14ac:dyDescent="0.2">
      <c r="A1417" s="92"/>
      <c r="B1417" s="5" t="s">
        <v>4155</v>
      </c>
      <c r="C1417" s="5" t="s">
        <v>4156</v>
      </c>
      <c r="D1417" s="5" t="s">
        <v>1891</v>
      </c>
      <c r="E1417" s="16" t="b">
        <v>1</v>
      </c>
      <c r="F1417" s="38" t="s">
        <v>12448</v>
      </c>
    </row>
    <row r="1418" spans="1:6" x14ac:dyDescent="0.2">
      <c r="A1418" s="92"/>
      <c r="B1418" s="5" t="s">
        <v>4157</v>
      </c>
      <c r="C1418" s="5" t="s">
        <v>4158</v>
      </c>
      <c r="D1418" s="25" t="s">
        <v>2387</v>
      </c>
      <c r="E1418" s="26" t="b">
        <v>0</v>
      </c>
      <c r="F1418" s="44" t="s">
        <v>11653</v>
      </c>
    </row>
    <row r="1419" spans="1:6" x14ac:dyDescent="0.2">
      <c r="A1419" s="92"/>
      <c r="B1419" s="5" t="s">
        <v>4159</v>
      </c>
      <c r="C1419" s="5" t="s">
        <v>4160</v>
      </c>
      <c r="D1419" s="25" t="s">
        <v>2387</v>
      </c>
      <c r="E1419" s="26" t="b">
        <v>0</v>
      </c>
      <c r="F1419" s="44" t="s">
        <v>11653</v>
      </c>
    </row>
    <row r="1420" spans="1:6" x14ac:dyDescent="0.2">
      <c r="A1420" s="92"/>
      <c r="B1420" s="5" t="s">
        <v>4161</v>
      </c>
      <c r="C1420" s="5" t="s">
        <v>4162</v>
      </c>
      <c r="D1420" s="25" t="s">
        <v>2387</v>
      </c>
      <c r="E1420" s="26" t="b">
        <v>0</v>
      </c>
      <c r="F1420" s="44" t="s">
        <v>11653</v>
      </c>
    </row>
    <row r="1421" spans="1:6" x14ac:dyDescent="0.2">
      <c r="A1421" s="92"/>
      <c r="B1421" s="5" t="s">
        <v>4163</v>
      </c>
      <c r="C1421" s="5" t="s">
        <v>4164</v>
      </c>
      <c r="D1421" s="25" t="s">
        <v>2387</v>
      </c>
      <c r="E1421" s="26" t="b">
        <v>0</v>
      </c>
      <c r="F1421" s="44" t="s">
        <v>11653</v>
      </c>
    </row>
    <row r="1422" spans="1:6" x14ac:dyDescent="0.2">
      <c r="A1422" s="92"/>
      <c r="B1422" s="5" t="s">
        <v>4165</v>
      </c>
      <c r="C1422" s="5" t="s">
        <v>4166</v>
      </c>
      <c r="D1422" s="25" t="s">
        <v>2387</v>
      </c>
      <c r="E1422" s="26" t="b">
        <v>0</v>
      </c>
      <c r="F1422" s="44" t="s">
        <v>11653</v>
      </c>
    </row>
    <row r="1423" spans="1:6" x14ac:dyDescent="0.2">
      <c r="A1423" s="92"/>
      <c r="B1423" s="5" t="s">
        <v>4167</v>
      </c>
      <c r="C1423" s="5" t="s">
        <v>4168</v>
      </c>
      <c r="D1423" s="25" t="s">
        <v>2387</v>
      </c>
      <c r="E1423" s="26" t="b">
        <v>0</v>
      </c>
      <c r="F1423" s="44" t="s">
        <v>11653</v>
      </c>
    </row>
    <row r="1424" spans="1:6" x14ac:dyDescent="0.2">
      <c r="A1424" s="92"/>
      <c r="B1424" s="5" t="s">
        <v>4169</v>
      </c>
      <c r="C1424" s="5" t="s">
        <v>4170</v>
      </c>
      <c r="D1424" s="25" t="s">
        <v>2387</v>
      </c>
      <c r="E1424" s="26" t="b">
        <v>0</v>
      </c>
      <c r="F1424" s="44" t="s">
        <v>11653</v>
      </c>
    </row>
    <row r="1425" spans="1:6" x14ac:dyDescent="0.2">
      <c r="A1425" s="92"/>
      <c r="B1425" s="5" t="s">
        <v>4171</v>
      </c>
      <c r="C1425" s="5" t="s">
        <v>4172</v>
      </c>
      <c r="D1425" s="25" t="s">
        <v>2387</v>
      </c>
      <c r="E1425" s="26" t="b">
        <v>0</v>
      </c>
      <c r="F1425" s="44" t="s">
        <v>11653</v>
      </c>
    </row>
    <row r="1426" spans="1:6" x14ac:dyDescent="0.2">
      <c r="A1426" s="92"/>
      <c r="B1426" s="5" t="s">
        <v>4173</v>
      </c>
      <c r="C1426" s="5" t="s">
        <v>4174</v>
      </c>
      <c r="D1426" s="25" t="s">
        <v>2387</v>
      </c>
      <c r="E1426" s="26" t="b">
        <v>0</v>
      </c>
      <c r="F1426" s="44" t="s">
        <v>11653</v>
      </c>
    </row>
    <row r="1427" spans="1:6" x14ac:dyDescent="0.2">
      <c r="A1427" s="92"/>
      <c r="B1427" s="5" t="s">
        <v>4175</v>
      </c>
      <c r="C1427" s="5" t="s">
        <v>4176</v>
      </c>
      <c r="D1427" s="25" t="s">
        <v>2387</v>
      </c>
      <c r="E1427" s="26" t="b">
        <v>0</v>
      </c>
      <c r="F1427" s="44" t="s">
        <v>11653</v>
      </c>
    </row>
    <row r="1428" spans="1:6" x14ac:dyDescent="0.2">
      <c r="A1428" s="92"/>
      <c r="B1428" s="5" t="s">
        <v>4177</v>
      </c>
      <c r="C1428" s="5" t="s">
        <v>4178</v>
      </c>
      <c r="D1428" s="25" t="s">
        <v>2387</v>
      </c>
      <c r="E1428" s="26" t="b">
        <v>0</v>
      </c>
      <c r="F1428" s="44" t="s">
        <v>11653</v>
      </c>
    </row>
    <row r="1429" spans="1:6" x14ac:dyDescent="0.2">
      <c r="A1429" s="92"/>
      <c r="B1429" s="5" t="s">
        <v>4179</v>
      </c>
      <c r="C1429" s="5" t="s">
        <v>4180</v>
      </c>
      <c r="D1429" s="25" t="s">
        <v>2387</v>
      </c>
      <c r="E1429" s="26" t="b">
        <v>0</v>
      </c>
      <c r="F1429" s="44" t="s">
        <v>11653</v>
      </c>
    </row>
    <row r="1430" spans="1:6" x14ac:dyDescent="0.2">
      <c r="A1430" s="92"/>
      <c r="B1430" s="5" t="s">
        <v>4181</v>
      </c>
      <c r="C1430" s="5" t="s">
        <v>4182</v>
      </c>
      <c r="D1430" s="5" t="s">
        <v>1891</v>
      </c>
      <c r="E1430" s="16" t="b">
        <v>1</v>
      </c>
      <c r="F1430" s="38" t="s">
        <v>12449</v>
      </c>
    </row>
    <row r="1431" spans="1:6" x14ac:dyDescent="0.2">
      <c r="A1431" s="92"/>
      <c r="B1431" s="5" t="s">
        <v>4183</v>
      </c>
      <c r="C1431" s="5" t="s">
        <v>4184</v>
      </c>
      <c r="D1431" s="25" t="s">
        <v>2387</v>
      </c>
      <c r="E1431" s="26" t="b">
        <v>0</v>
      </c>
      <c r="F1431" s="44" t="s">
        <v>11653</v>
      </c>
    </row>
    <row r="1432" spans="1:6" x14ac:dyDescent="0.2">
      <c r="A1432" s="92"/>
      <c r="B1432" s="5" t="s">
        <v>4185</v>
      </c>
      <c r="C1432" s="5" t="s">
        <v>4186</v>
      </c>
      <c r="D1432" s="25" t="s">
        <v>2387</v>
      </c>
      <c r="E1432" s="26" t="b">
        <v>0</v>
      </c>
      <c r="F1432" s="44" t="s">
        <v>11653</v>
      </c>
    </row>
    <row r="1433" spans="1:6" x14ac:dyDescent="0.2">
      <c r="A1433" s="92"/>
      <c r="B1433" s="5" t="s">
        <v>4187</v>
      </c>
      <c r="C1433" s="5" t="s">
        <v>4188</v>
      </c>
      <c r="D1433" s="25" t="s">
        <v>2387</v>
      </c>
      <c r="E1433" s="26" t="b">
        <v>0</v>
      </c>
      <c r="F1433" s="44" t="s">
        <v>11653</v>
      </c>
    </row>
    <row r="1434" spans="1:6" x14ac:dyDescent="0.2">
      <c r="A1434" s="92"/>
      <c r="B1434" s="5" t="s">
        <v>4189</v>
      </c>
      <c r="C1434" s="5" t="s">
        <v>4190</v>
      </c>
      <c r="D1434" s="25" t="s">
        <v>2387</v>
      </c>
      <c r="E1434" s="26" t="b">
        <v>0</v>
      </c>
      <c r="F1434" s="44" t="s">
        <v>11653</v>
      </c>
    </row>
    <row r="1435" spans="1:6" x14ac:dyDescent="0.2">
      <c r="A1435" s="92"/>
      <c r="B1435" s="5" t="s">
        <v>4191</v>
      </c>
      <c r="C1435" s="5" t="s">
        <v>4192</v>
      </c>
      <c r="D1435" s="25" t="s">
        <v>2387</v>
      </c>
      <c r="E1435" s="26" t="b">
        <v>0</v>
      </c>
      <c r="F1435" s="44" t="s">
        <v>11653</v>
      </c>
    </row>
    <row r="1436" spans="1:6" x14ac:dyDescent="0.2">
      <c r="A1436" s="92"/>
      <c r="B1436" s="5" t="s">
        <v>4193</v>
      </c>
      <c r="C1436" s="5" t="s">
        <v>4194</v>
      </c>
      <c r="D1436" s="25" t="s">
        <v>2387</v>
      </c>
      <c r="E1436" s="26" t="b">
        <v>0</v>
      </c>
      <c r="F1436" s="44" t="s">
        <v>11653</v>
      </c>
    </row>
    <row r="1437" spans="1:6" x14ac:dyDescent="0.2">
      <c r="A1437" s="92"/>
      <c r="B1437" s="5" t="s">
        <v>4195</v>
      </c>
      <c r="C1437" s="5" t="s">
        <v>4196</v>
      </c>
      <c r="D1437" s="25" t="s">
        <v>2387</v>
      </c>
      <c r="E1437" s="26" t="b">
        <v>0</v>
      </c>
      <c r="F1437" s="44" t="s">
        <v>11653</v>
      </c>
    </row>
    <row r="1438" spans="1:6" x14ac:dyDescent="0.2">
      <c r="A1438" s="92"/>
      <c r="B1438" s="5" t="s">
        <v>4197</v>
      </c>
      <c r="C1438" s="5" t="s">
        <v>4198</v>
      </c>
      <c r="D1438" s="25" t="s">
        <v>2387</v>
      </c>
      <c r="E1438" s="26" t="b">
        <v>0</v>
      </c>
      <c r="F1438" s="44" t="s">
        <v>11653</v>
      </c>
    </row>
    <row r="1439" spans="1:6" x14ac:dyDescent="0.2">
      <c r="A1439" s="92"/>
      <c r="B1439" s="5" t="s">
        <v>4199</v>
      </c>
      <c r="C1439" s="5" t="s">
        <v>4200</v>
      </c>
      <c r="D1439" s="25" t="s">
        <v>2387</v>
      </c>
      <c r="E1439" s="26" t="b">
        <v>0</v>
      </c>
      <c r="F1439" s="44" t="s">
        <v>11653</v>
      </c>
    </row>
    <row r="1440" spans="1:6" x14ac:dyDescent="0.2">
      <c r="A1440" s="92"/>
      <c r="B1440" s="5" t="s">
        <v>4201</v>
      </c>
      <c r="C1440" s="5" t="s">
        <v>4202</v>
      </c>
      <c r="D1440" s="25" t="s">
        <v>2387</v>
      </c>
      <c r="E1440" s="26" t="b">
        <v>0</v>
      </c>
      <c r="F1440" s="44" t="s">
        <v>11653</v>
      </c>
    </row>
    <row r="1441" spans="1:6" x14ac:dyDescent="0.2">
      <c r="A1441" s="92"/>
      <c r="B1441" s="5" t="s">
        <v>4203</v>
      </c>
      <c r="C1441" s="5" t="s">
        <v>4204</v>
      </c>
      <c r="D1441" s="25" t="s">
        <v>2387</v>
      </c>
      <c r="E1441" s="26" t="b">
        <v>0</v>
      </c>
      <c r="F1441" s="44" t="s">
        <v>11653</v>
      </c>
    </row>
    <row r="1442" spans="1:6" x14ac:dyDescent="0.2">
      <c r="A1442" s="92"/>
      <c r="B1442" s="5" t="s">
        <v>4205</v>
      </c>
      <c r="C1442" s="5" t="s">
        <v>4206</v>
      </c>
      <c r="D1442" s="25" t="s">
        <v>2387</v>
      </c>
      <c r="E1442" s="26" t="b">
        <v>0</v>
      </c>
      <c r="F1442" s="44" t="s">
        <v>11653</v>
      </c>
    </row>
    <row r="1443" spans="1:6" x14ac:dyDescent="0.2">
      <c r="A1443" s="92"/>
      <c r="B1443" s="5" t="s">
        <v>4207</v>
      </c>
      <c r="C1443" s="5" t="s">
        <v>4208</v>
      </c>
      <c r="D1443" s="25" t="s">
        <v>2387</v>
      </c>
      <c r="E1443" s="26" t="b">
        <v>0</v>
      </c>
      <c r="F1443" s="44" t="s">
        <v>11653</v>
      </c>
    </row>
    <row r="1444" spans="1:6" x14ac:dyDescent="0.2">
      <c r="A1444" s="92"/>
      <c r="B1444" s="5" t="s">
        <v>4209</v>
      </c>
      <c r="C1444" s="5" t="s">
        <v>4210</v>
      </c>
      <c r="D1444" s="5" t="s">
        <v>1891</v>
      </c>
      <c r="E1444" s="16" t="b">
        <v>1</v>
      </c>
      <c r="F1444" s="38" t="s">
        <v>12450</v>
      </c>
    </row>
    <row r="1445" spans="1:6" x14ac:dyDescent="0.2">
      <c r="A1445" s="92"/>
      <c r="B1445" s="5" t="s">
        <v>4211</v>
      </c>
      <c r="C1445" s="5" t="s">
        <v>4212</v>
      </c>
      <c r="D1445" s="25" t="s">
        <v>2387</v>
      </c>
      <c r="E1445" s="26" t="b">
        <v>0</v>
      </c>
      <c r="F1445" s="44" t="s">
        <v>11653</v>
      </c>
    </row>
    <row r="1446" spans="1:6" x14ac:dyDescent="0.2">
      <c r="A1446" s="92"/>
      <c r="B1446" s="5" t="s">
        <v>4213</v>
      </c>
      <c r="C1446" s="5" t="s">
        <v>4214</v>
      </c>
      <c r="D1446" s="25" t="s">
        <v>2387</v>
      </c>
      <c r="E1446" s="26" t="b">
        <v>0</v>
      </c>
      <c r="F1446" s="44" t="s">
        <v>11653</v>
      </c>
    </row>
    <row r="1447" spans="1:6" x14ac:dyDescent="0.2">
      <c r="A1447" s="92"/>
      <c r="B1447" s="5" t="s">
        <v>4215</v>
      </c>
      <c r="C1447" s="5" t="s">
        <v>4216</v>
      </c>
      <c r="D1447" s="25" t="s">
        <v>2387</v>
      </c>
      <c r="E1447" s="26" t="b">
        <v>0</v>
      </c>
      <c r="F1447" s="44" t="s">
        <v>11653</v>
      </c>
    </row>
    <row r="1448" spans="1:6" x14ac:dyDescent="0.2">
      <c r="A1448" s="92"/>
      <c r="B1448" s="5" t="s">
        <v>4217</v>
      </c>
      <c r="C1448" s="5" t="s">
        <v>4218</v>
      </c>
      <c r="D1448" s="25" t="s">
        <v>2387</v>
      </c>
      <c r="E1448" s="26" t="b">
        <v>0</v>
      </c>
      <c r="F1448" s="44" t="s">
        <v>11653</v>
      </c>
    </row>
    <row r="1449" spans="1:6" x14ac:dyDescent="0.2">
      <c r="A1449" s="92"/>
      <c r="B1449" s="5" t="s">
        <v>4219</v>
      </c>
      <c r="C1449" s="5" t="s">
        <v>4220</v>
      </c>
      <c r="D1449" s="25" t="s">
        <v>2387</v>
      </c>
      <c r="E1449" s="26" t="b">
        <v>0</v>
      </c>
      <c r="F1449" s="44" t="s">
        <v>11653</v>
      </c>
    </row>
    <row r="1450" spans="1:6" x14ac:dyDescent="0.2">
      <c r="A1450" s="92"/>
      <c r="B1450" s="5" t="s">
        <v>4221</v>
      </c>
      <c r="C1450" s="5" t="s">
        <v>4222</v>
      </c>
      <c r="D1450" s="5" t="s">
        <v>1891</v>
      </c>
      <c r="E1450" s="16" t="b">
        <v>1</v>
      </c>
      <c r="F1450" s="38" t="s">
        <v>12451</v>
      </c>
    </row>
    <row r="1451" spans="1:6" x14ac:dyDescent="0.2">
      <c r="A1451" s="92"/>
      <c r="B1451" s="5" t="s">
        <v>4223</v>
      </c>
      <c r="C1451" s="5" t="s">
        <v>4224</v>
      </c>
      <c r="D1451" s="25" t="s">
        <v>2387</v>
      </c>
      <c r="E1451" s="26" t="b">
        <v>0</v>
      </c>
      <c r="F1451" s="44" t="s">
        <v>11653</v>
      </c>
    </row>
    <row r="1452" spans="1:6" x14ac:dyDescent="0.2">
      <c r="A1452" s="92"/>
      <c r="B1452" s="5" t="s">
        <v>4225</v>
      </c>
      <c r="C1452" s="5" t="s">
        <v>4226</v>
      </c>
      <c r="D1452" s="25" t="s">
        <v>2387</v>
      </c>
      <c r="E1452" s="26" t="b">
        <v>0</v>
      </c>
      <c r="F1452" s="44" t="s">
        <v>11653</v>
      </c>
    </row>
    <row r="1453" spans="1:6" x14ac:dyDescent="0.2">
      <c r="A1453" s="92"/>
      <c r="B1453" s="5" t="s">
        <v>4227</v>
      </c>
      <c r="C1453" s="5" t="s">
        <v>4228</v>
      </c>
      <c r="D1453" s="25" t="s">
        <v>2387</v>
      </c>
      <c r="E1453" s="26" t="b">
        <v>0</v>
      </c>
      <c r="F1453" s="44" t="s">
        <v>11653</v>
      </c>
    </row>
    <row r="1454" spans="1:6" x14ac:dyDescent="0.2">
      <c r="A1454" s="92"/>
      <c r="B1454" s="5" t="s">
        <v>4229</v>
      </c>
      <c r="C1454" s="5" t="s">
        <v>4230</v>
      </c>
      <c r="D1454" s="25" t="s">
        <v>2387</v>
      </c>
      <c r="E1454" s="26" t="b">
        <v>0</v>
      </c>
      <c r="F1454" s="44" t="s">
        <v>11653</v>
      </c>
    </row>
    <row r="1455" spans="1:6" x14ac:dyDescent="0.2">
      <c r="A1455" s="92"/>
      <c r="B1455" s="5" t="s">
        <v>4231</v>
      </c>
      <c r="C1455" s="5" t="s">
        <v>4232</v>
      </c>
      <c r="D1455" s="25" t="s">
        <v>2387</v>
      </c>
      <c r="E1455" s="26" t="b">
        <v>0</v>
      </c>
      <c r="F1455" s="44" t="s">
        <v>11653</v>
      </c>
    </row>
    <row r="1456" spans="1:6" x14ac:dyDescent="0.2">
      <c r="A1456" s="93"/>
      <c r="B1456" s="14" t="s">
        <v>4233</v>
      </c>
      <c r="C1456" s="14" t="s">
        <v>4234</v>
      </c>
      <c r="D1456" s="27" t="s">
        <v>2387</v>
      </c>
      <c r="E1456" s="28" t="b">
        <v>0</v>
      </c>
      <c r="F1456" s="45" t="s">
        <v>11653</v>
      </c>
    </row>
    <row r="1457" spans="1:6" x14ac:dyDescent="0.2">
      <c r="A1457" s="91" t="str">
        <f>HYPERLINK("[#]Codes_for_GE_Names!A106:H106","FRENCH POLYNESIA")</f>
        <v>FRENCH POLYNESIA</v>
      </c>
      <c r="B1457" s="11" t="s">
        <v>4235</v>
      </c>
      <c r="C1457" s="11" t="s">
        <v>4236</v>
      </c>
      <c r="D1457" s="11" t="s">
        <v>4237</v>
      </c>
      <c r="E1457" s="15" t="b">
        <v>1</v>
      </c>
      <c r="F1457" s="43" t="s">
        <v>12452</v>
      </c>
    </row>
    <row r="1458" spans="1:6" x14ac:dyDescent="0.2">
      <c r="A1458" s="92"/>
      <c r="B1458" s="5" t="s">
        <v>4238</v>
      </c>
      <c r="C1458" s="5" t="s">
        <v>4239</v>
      </c>
      <c r="D1458" s="5" t="s">
        <v>4237</v>
      </c>
      <c r="E1458" s="16" t="b">
        <v>1</v>
      </c>
      <c r="F1458" s="38" t="s">
        <v>12453</v>
      </c>
    </row>
    <row r="1459" spans="1:6" x14ac:dyDescent="0.2">
      <c r="A1459" s="92"/>
      <c r="B1459" s="5" t="s">
        <v>4240</v>
      </c>
      <c r="C1459" s="5" t="s">
        <v>4241</v>
      </c>
      <c r="D1459" s="5" t="s">
        <v>4237</v>
      </c>
      <c r="E1459" s="16" t="b">
        <v>1</v>
      </c>
      <c r="F1459" s="38" t="s">
        <v>12454</v>
      </c>
    </row>
    <row r="1460" spans="1:6" x14ac:dyDescent="0.2">
      <c r="A1460" s="92"/>
      <c r="B1460" s="5" t="s">
        <v>4242</v>
      </c>
      <c r="C1460" s="5" t="s">
        <v>4243</v>
      </c>
      <c r="D1460" s="5" t="s">
        <v>4237</v>
      </c>
      <c r="E1460" s="16" t="b">
        <v>1</v>
      </c>
      <c r="F1460" s="38" t="s">
        <v>12455</v>
      </c>
    </row>
    <row r="1461" spans="1:6" x14ac:dyDescent="0.2">
      <c r="A1461" s="93"/>
      <c r="B1461" s="14" t="s">
        <v>4244</v>
      </c>
      <c r="C1461" s="14" t="s">
        <v>4245</v>
      </c>
      <c r="D1461" s="14" t="s">
        <v>4237</v>
      </c>
      <c r="E1461" s="17" t="b">
        <v>1</v>
      </c>
      <c r="F1461" s="39" t="s">
        <v>12456</v>
      </c>
    </row>
    <row r="1462" spans="1:6" x14ac:dyDescent="0.2">
      <c r="A1462" s="91" t="str">
        <f>HYPERLINK("[#]Codes_for_GE_Names!A108:H108","GABON")</f>
        <v>GABON</v>
      </c>
      <c r="B1462" s="11" t="s">
        <v>4246</v>
      </c>
      <c r="C1462" s="11" t="s">
        <v>4247</v>
      </c>
      <c r="D1462" s="11" t="s">
        <v>1589</v>
      </c>
      <c r="E1462" s="15" t="b">
        <v>1</v>
      </c>
      <c r="F1462" s="43" t="s">
        <v>12457</v>
      </c>
    </row>
    <row r="1463" spans="1:6" x14ac:dyDescent="0.2">
      <c r="A1463" s="92"/>
      <c r="B1463" s="5" t="s">
        <v>4248</v>
      </c>
      <c r="C1463" s="5" t="s">
        <v>4249</v>
      </c>
      <c r="D1463" s="5" t="s">
        <v>1589</v>
      </c>
      <c r="E1463" s="16" t="b">
        <v>1</v>
      </c>
      <c r="F1463" s="38" t="s">
        <v>12458</v>
      </c>
    </row>
    <row r="1464" spans="1:6" x14ac:dyDescent="0.2">
      <c r="A1464" s="92"/>
      <c r="B1464" s="5" t="s">
        <v>4250</v>
      </c>
      <c r="C1464" s="5" t="s">
        <v>4251</v>
      </c>
      <c r="D1464" s="5" t="s">
        <v>1589</v>
      </c>
      <c r="E1464" s="16" t="b">
        <v>1</v>
      </c>
      <c r="F1464" s="38" t="s">
        <v>12459</v>
      </c>
    </row>
    <row r="1465" spans="1:6" x14ac:dyDescent="0.2">
      <c r="A1465" s="92"/>
      <c r="B1465" s="5" t="s">
        <v>4252</v>
      </c>
      <c r="C1465" s="5" t="s">
        <v>4253</v>
      </c>
      <c r="D1465" s="5" t="s">
        <v>1589</v>
      </c>
      <c r="E1465" s="16" t="b">
        <v>1</v>
      </c>
      <c r="F1465" s="38" t="s">
        <v>12460</v>
      </c>
    </row>
    <row r="1466" spans="1:6" x14ac:dyDescent="0.2">
      <c r="A1466" s="92"/>
      <c r="B1466" s="5" t="s">
        <v>4254</v>
      </c>
      <c r="C1466" s="5" t="s">
        <v>4255</v>
      </c>
      <c r="D1466" s="5" t="s">
        <v>1589</v>
      </c>
      <c r="E1466" s="16" t="b">
        <v>1</v>
      </c>
      <c r="F1466" s="38" t="s">
        <v>12461</v>
      </c>
    </row>
    <row r="1467" spans="1:6" x14ac:dyDescent="0.2">
      <c r="A1467" s="92"/>
      <c r="B1467" s="5" t="s">
        <v>4256</v>
      </c>
      <c r="C1467" s="5" t="s">
        <v>4257</v>
      </c>
      <c r="D1467" s="5" t="s">
        <v>1589</v>
      </c>
      <c r="E1467" s="16" t="b">
        <v>1</v>
      </c>
      <c r="F1467" s="38" t="s">
        <v>12462</v>
      </c>
    </row>
    <row r="1468" spans="1:6" x14ac:dyDescent="0.2">
      <c r="A1468" s="92"/>
      <c r="B1468" s="5" t="s">
        <v>4258</v>
      </c>
      <c r="C1468" s="5" t="s">
        <v>4259</v>
      </c>
      <c r="D1468" s="5" t="s">
        <v>1589</v>
      </c>
      <c r="E1468" s="16" t="b">
        <v>1</v>
      </c>
      <c r="F1468" s="38" t="s">
        <v>12463</v>
      </c>
    </row>
    <row r="1469" spans="1:6" x14ac:dyDescent="0.2">
      <c r="A1469" s="92"/>
      <c r="B1469" s="5" t="s">
        <v>4260</v>
      </c>
      <c r="C1469" s="5" t="s">
        <v>4261</v>
      </c>
      <c r="D1469" s="5" t="s">
        <v>1589</v>
      </c>
      <c r="E1469" s="16" t="b">
        <v>1</v>
      </c>
      <c r="F1469" s="38" t="s">
        <v>12464</v>
      </c>
    </row>
    <row r="1470" spans="1:6" x14ac:dyDescent="0.2">
      <c r="A1470" s="93"/>
      <c r="B1470" s="14" t="s">
        <v>4262</v>
      </c>
      <c r="C1470" s="14" t="s">
        <v>4263</v>
      </c>
      <c r="D1470" s="14" t="s">
        <v>1589</v>
      </c>
      <c r="E1470" s="17" t="b">
        <v>1</v>
      </c>
      <c r="F1470" s="39" t="s">
        <v>12465</v>
      </c>
    </row>
    <row r="1471" spans="1:6" x14ac:dyDescent="0.2">
      <c r="A1471" s="91" t="str">
        <f>HYPERLINK("[#]Codes_for_GE_Names!A109:H109","GAMBIA, THE")</f>
        <v>GAMBIA, THE</v>
      </c>
      <c r="B1471" s="11" t="s">
        <v>4264</v>
      </c>
      <c r="C1471" s="11" t="s">
        <v>4265</v>
      </c>
      <c r="D1471" s="11" t="s">
        <v>1912</v>
      </c>
      <c r="E1471" s="15" t="b">
        <v>1</v>
      </c>
      <c r="F1471" s="43" t="s">
        <v>12466</v>
      </c>
    </row>
    <row r="1472" spans="1:6" x14ac:dyDescent="0.2">
      <c r="A1472" s="92"/>
      <c r="B1472" s="5" t="s">
        <v>4266</v>
      </c>
      <c r="C1472" s="5" t="s">
        <v>4267</v>
      </c>
      <c r="D1472" s="5" t="s">
        <v>1891</v>
      </c>
      <c r="E1472" s="16" t="b">
        <v>1</v>
      </c>
      <c r="F1472" s="38" t="s">
        <v>12467</v>
      </c>
    </row>
    <row r="1473" spans="1:6" x14ac:dyDescent="0.2">
      <c r="A1473" s="92"/>
      <c r="B1473" s="5" t="s">
        <v>4268</v>
      </c>
      <c r="C1473" s="5" t="s">
        <v>4269</v>
      </c>
      <c r="D1473" s="5" t="s">
        <v>2414</v>
      </c>
      <c r="E1473" s="16" t="b">
        <v>1</v>
      </c>
      <c r="F1473" s="38" t="s">
        <v>12468</v>
      </c>
    </row>
    <row r="1474" spans="1:6" x14ac:dyDescent="0.2">
      <c r="A1474" s="92"/>
      <c r="B1474" s="5" t="s">
        <v>4270</v>
      </c>
      <c r="C1474" s="5" t="s">
        <v>4271</v>
      </c>
      <c r="D1474" s="5" t="s">
        <v>1891</v>
      </c>
      <c r="E1474" s="16" t="b">
        <v>1</v>
      </c>
      <c r="F1474" s="38" t="s">
        <v>12469</v>
      </c>
    </row>
    <row r="1475" spans="1:6" x14ac:dyDescent="0.2">
      <c r="A1475" s="92"/>
      <c r="B1475" s="5" t="s">
        <v>4272</v>
      </c>
      <c r="C1475" s="5" t="s">
        <v>4273</v>
      </c>
      <c r="D1475" s="5" t="s">
        <v>1891</v>
      </c>
      <c r="E1475" s="16" t="b">
        <v>1</v>
      </c>
      <c r="F1475" s="38" t="s">
        <v>12470</v>
      </c>
    </row>
    <row r="1476" spans="1:6" x14ac:dyDescent="0.2">
      <c r="A1476" s="92"/>
      <c r="B1476" s="5" t="s">
        <v>4274</v>
      </c>
      <c r="C1476" s="5" t="s">
        <v>4275</v>
      </c>
      <c r="D1476" s="5" t="s">
        <v>1891</v>
      </c>
      <c r="E1476" s="16" t="b">
        <v>1</v>
      </c>
      <c r="F1476" s="38" t="s">
        <v>12471</v>
      </c>
    </row>
    <row r="1477" spans="1:6" x14ac:dyDescent="0.2">
      <c r="A1477" s="93"/>
      <c r="B1477" s="14" t="s">
        <v>4276</v>
      </c>
      <c r="C1477" s="14" t="s">
        <v>4277</v>
      </c>
      <c r="D1477" s="14" t="s">
        <v>1891</v>
      </c>
      <c r="E1477" s="17" t="b">
        <v>1</v>
      </c>
      <c r="F1477" s="39" t="s">
        <v>12472</v>
      </c>
    </row>
    <row r="1478" spans="1:6" x14ac:dyDescent="0.2">
      <c r="A1478" s="91" t="str">
        <f>HYPERLINK("[#]Codes_for_GE_Names!A111:H111","GEORGIA")</f>
        <v>GEORGIA</v>
      </c>
      <c r="B1478" s="11" t="s">
        <v>4278</v>
      </c>
      <c r="C1478" s="11" t="s">
        <v>4279</v>
      </c>
      <c r="D1478" s="11" t="s">
        <v>2017</v>
      </c>
      <c r="E1478" s="15" t="b">
        <v>1</v>
      </c>
      <c r="F1478" s="43" t="s">
        <v>12473</v>
      </c>
    </row>
    <row r="1479" spans="1:6" x14ac:dyDescent="0.2">
      <c r="A1479" s="92"/>
      <c r="B1479" s="5" t="s">
        <v>4280</v>
      </c>
      <c r="C1479" s="5" t="s">
        <v>4281</v>
      </c>
      <c r="D1479" s="5" t="s">
        <v>2017</v>
      </c>
      <c r="E1479" s="16" t="b">
        <v>1</v>
      </c>
      <c r="F1479" s="38" t="s">
        <v>12474</v>
      </c>
    </row>
    <row r="1480" spans="1:6" x14ac:dyDescent="0.2">
      <c r="A1480" s="92"/>
      <c r="B1480" s="5" t="s">
        <v>4282</v>
      </c>
      <c r="C1480" s="5" t="s">
        <v>4283</v>
      </c>
      <c r="D1480" s="5" t="s">
        <v>1891</v>
      </c>
      <c r="E1480" s="16" t="b">
        <v>1</v>
      </c>
      <c r="F1480" s="38" t="s">
        <v>12475</v>
      </c>
    </row>
    <row r="1481" spans="1:6" x14ac:dyDescent="0.2">
      <c r="A1481" s="92"/>
      <c r="B1481" s="5" t="s">
        <v>4284</v>
      </c>
      <c r="C1481" s="5" t="s">
        <v>4285</v>
      </c>
      <c r="D1481" s="5" t="s">
        <v>1891</v>
      </c>
      <c r="E1481" s="16" t="b">
        <v>1</v>
      </c>
      <c r="F1481" s="38" t="s">
        <v>12476</v>
      </c>
    </row>
    <row r="1482" spans="1:6" x14ac:dyDescent="0.2">
      <c r="A1482" s="92"/>
      <c r="B1482" s="5" t="s">
        <v>4286</v>
      </c>
      <c r="C1482" s="5" t="s">
        <v>4287</v>
      </c>
      <c r="D1482" s="5" t="s">
        <v>1891</v>
      </c>
      <c r="E1482" s="16" t="b">
        <v>1</v>
      </c>
      <c r="F1482" s="38" t="s">
        <v>12477</v>
      </c>
    </row>
    <row r="1483" spans="1:6" x14ac:dyDescent="0.2">
      <c r="A1483" s="92"/>
      <c r="B1483" s="5" t="s">
        <v>4288</v>
      </c>
      <c r="C1483" s="5" t="s">
        <v>4289</v>
      </c>
      <c r="D1483" s="5" t="s">
        <v>1891</v>
      </c>
      <c r="E1483" s="16" t="b">
        <v>1</v>
      </c>
      <c r="F1483" s="38" t="s">
        <v>12478</v>
      </c>
    </row>
    <row r="1484" spans="1:6" x14ac:dyDescent="0.2">
      <c r="A1484" s="92"/>
      <c r="B1484" s="5" t="s">
        <v>4290</v>
      </c>
      <c r="C1484" s="5" t="s">
        <v>4291</v>
      </c>
      <c r="D1484" s="5" t="s">
        <v>1891</v>
      </c>
      <c r="E1484" s="16" t="b">
        <v>1</v>
      </c>
      <c r="F1484" s="38" t="s">
        <v>12479</v>
      </c>
    </row>
    <row r="1485" spans="1:6" x14ac:dyDescent="0.2">
      <c r="A1485" s="92"/>
      <c r="B1485" s="5" t="s">
        <v>4292</v>
      </c>
      <c r="C1485" s="5" t="s">
        <v>4293</v>
      </c>
      <c r="D1485" s="5" t="s">
        <v>1891</v>
      </c>
      <c r="E1485" s="16" t="b">
        <v>1</v>
      </c>
      <c r="F1485" s="38" t="s">
        <v>12480</v>
      </c>
    </row>
    <row r="1486" spans="1:6" x14ac:dyDescent="0.2">
      <c r="A1486" s="92"/>
      <c r="B1486" s="5" t="s">
        <v>4294</v>
      </c>
      <c r="C1486" s="5" t="s">
        <v>4295</v>
      </c>
      <c r="D1486" s="5" t="s">
        <v>1891</v>
      </c>
      <c r="E1486" s="16" t="b">
        <v>1</v>
      </c>
      <c r="F1486" s="38" t="s">
        <v>12481</v>
      </c>
    </row>
    <row r="1487" spans="1:6" x14ac:dyDescent="0.2">
      <c r="A1487" s="92"/>
      <c r="B1487" s="5" t="s">
        <v>4296</v>
      </c>
      <c r="C1487" s="5" t="s">
        <v>4297</v>
      </c>
      <c r="D1487" s="5" t="s">
        <v>1891</v>
      </c>
      <c r="E1487" s="16" t="b">
        <v>1</v>
      </c>
      <c r="F1487" s="38" t="s">
        <v>12482</v>
      </c>
    </row>
    <row r="1488" spans="1:6" x14ac:dyDescent="0.2">
      <c r="A1488" s="92"/>
      <c r="B1488" s="5" t="s">
        <v>4298</v>
      </c>
      <c r="C1488" s="5" t="s">
        <v>4299</v>
      </c>
      <c r="D1488" s="5" t="s">
        <v>1891</v>
      </c>
      <c r="E1488" s="16" t="b">
        <v>1</v>
      </c>
      <c r="F1488" s="38" t="s">
        <v>12483</v>
      </c>
    </row>
    <row r="1489" spans="1:6" x14ac:dyDescent="0.2">
      <c r="A1489" s="93"/>
      <c r="B1489" s="14" t="s">
        <v>4300</v>
      </c>
      <c r="C1489" s="14" t="s">
        <v>4301</v>
      </c>
      <c r="D1489" s="14" t="s">
        <v>1912</v>
      </c>
      <c r="E1489" s="17" t="b">
        <v>1</v>
      </c>
      <c r="F1489" s="39" t="s">
        <v>12484</v>
      </c>
    </row>
    <row r="1490" spans="1:6" x14ac:dyDescent="0.2">
      <c r="A1490" s="91" t="str">
        <f>HYPERLINK("[#]Codes_for_GE_Names!A112:H112","GERMANY")</f>
        <v>GERMANY</v>
      </c>
      <c r="B1490" s="11" t="s">
        <v>4302</v>
      </c>
      <c r="C1490" s="11" t="s">
        <v>4303</v>
      </c>
      <c r="D1490" s="11" t="s">
        <v>1918</v>
      </c>
      <c r="E1490" s="15" t="b">
        <v>1</v>
      </c>
      <c r="F1490" s="43" t="s">
        <v>12485</v>
      </c>
    </row>
    <row r="1491" spans="1:6" x14ac:dyDescent="0.2">
      <c r="A1491" s="92"/>
      <c r="B1491" s="5" t="s">
        <v>4304</v>
      </c>
      <c r="C1491" s="5" t="s">
        <v>4305</v>
      </c>
      <c r="D1491" s="5" t="s">
        <v>1918</v>
      </c>
      <c r="E1491" s="16" t="b">
        <v>1</v>
      </c>
      <c r="F1491" s="38" t="s">
        <v>12486</v>
      </c>
    </row>
    <row r="1492" spans="1:6" x14ac:dyDescent="0.2">
      <c r="A1492" s="92"/>
      <c r="B1492" s="5" t="s">
        <v>4306</v>
      </c>
      <c r="C1492" s="5" t="s">
        <v>4307</v>
      </c>
      <c r="D1492" s="5" t="s">
        <v>1918</v>
      </c>
      <c r="E1492" s="16" t="b">
        <v>1</v>
      </c>
      <c r="F1492" s="38" t="s">
        <v>12487</v>
      </c>
    </row>
    <row r="1493" spans="1:6" x14ac:dyDescent="0.2">
      <c r="A1493" s="92"/>
      <c r="B1493" s="5" t="s">
        <v>4308</v>
      </c>
      <c r="C1493" s="5" t="s">
        <v>4309</v>
      </c>
      <c r="D1493" s="5" t="s">
        <v>1918</v>
      </c>
      <c r="E1493" s="16" t="b">
        <v>1</v>
      </c>
      <c r="F1493" s="38" t="s">
        <v>12488</v>
      </c>
    </row>
    <row r="1494" spans="1:6" x14ac:dyDescent="0.2">
      <c r="A1494" s="92"/>
      <c r="B1494" s="5" t="s">
        <v>4310</v>
      </c>
      <c r="C1494" s="5" t="s">
        <v>4311</v>
      </c>
      <c r="D1494" s="5" t="s">
        <v>1918</v>
      </c>
      <c r="E1494" s="16" t="b">
        <v>1</v>
      </c>
      <c r="F1494" s="38" t="s">
        <v>12489</v>
      </c>
    </row>
    <row r="1495" spans="1:6" x14ac:dyDescent="0.2">
      <c r="A1495" s="92"/>
      <c r="B1495" s="5" t="s">
        <v>4312</v>
      </c>
      <c r="C1495" s="5" t="s">
        <v>4313</v>
      </c>
      <c r="D1495" s="5" t="s">
        <v>1918</v>
      </c>
      <c r="E1495" s="16" t="b">
        <v>1</v>
      </c>
      <c r="F1495" s="38" t="s">
        <v>12490</v>
      </c>
    </row>
    <row r="1496" spans="1:6" x14ac:dyDescent="0.2">
      <c r="A1496" s="92"/>
      <c r="B1496" s="5" t="s">
        <v>4314</v>
      </c>
      <c r="C1496" s="5" t="s">
        <v>4315</v>
      </c>
      <c r="D1496" s="5" t="s">
        <v>1918</v>
      </c>
      <c r="E1496" s="16" t="b">
        <v>1</v>
      </c>
      <c r="F1496" s="38" t="s">
        <v>12491</v>
      </c>
    </row>
    <row r="1497" spans="1:6" x14ac:dyDescent="0.2">
      <c r="A1497" s="92"/>
      <c r="B1497" s="5" t="s">
        <v>4316</v>
      </c>
      <c r="C1497" s="5" t="s">
        <v>4317</v>
      </c>
      <c r="D1497" s="5" t="s">
        <v>1918</v>
      </c>
      <c r="E1497" s="16" t="b">
        <v>1</v>
      </c>
      <c r="F1497" s="38" t="s">
        <v>12492</v>
      </c>
    </row>
    <row r="1498" spans="1:6" x14ac:dyDescent="0.2">
      <c r="A1498" s="92"/>
      <c r="B1498" s="5" t="s">
        <v>4318</v>
      </c>
      <c r="C1498" s="5" t="s">
        <v>4319</v>
      </c>
      <c r="D1498" s="5" t="s">
        <v>1918</v>
      </c>
      <c r="E1498" s="16" t="b">
        <v>1</v>
      </c>
      <c r="F1498" s="38" t="s">
        <v>12493</v>
      </c>
    </row>
    <row r="1499" spans="1:6" x14ac:dyDescent="0.2">
      <c r="A1499" s="92"/>
      <c r="B1499" s="5" t="s">
        <v>4320</v>
      </c>
      <c r="C1499" s="5" t="s">
        <v>4321</v>
      </c>
      <c r="D1499" s="5" t="s">
        <v>1918</v>
      </c>
      <c r="E1499" s="16" t="b">
        <v>1</v>
      </c>
      <c r="F1499" s="38" t="s">
        <v>12494</v>
      </c>
    </row>
    <row r="1500" spans="1:6" x14ac:dyDescent="0.2">
      <c r="A1500" s="92"/>
      <c r="B1500" s="5" t="s">
        <v>4322</v>
      </c>
      <c r="C1500" s="5" t="s">
        <v>4323</v>
      </c>
      <c r="D1500" s="5" t="s">
        <v>1918</v>
      </c>
      <c r="E1500" s="16" t="b">
        <v>1</v>
      </c>
      <c r="F1500" s="38" t="s">
        <v>12495</v>
      </c>
    </row>
    <row r="1501" spans="1:6" x14ac:dyDescent="0.2">
      <c r="A1501" s="92"/>
      <c r="B1501" s="5" t="s">
        <v>4324</v>
      </c>
      <c r="C1501" s="5" t="s">
        <v>4325</v>
      </c>
      <c r="D1501" s="5" t="s">
        <v>1918</v>
      </c>
      <c r="E1501" s="16" t="b">
        <v>1</v>
      </c>
      <c r="F1501" s="38" t="s">
        <v>12496</v>
      </c>
    </row>
    <row r="1502" spans="1:6" x14ac:dyDescent="0.2">
      <c r="A1502" s="92"/>
      <c r="B1502" s="5" t="s">
        <v>4326</v>
      </c>
      <c r="C1502" s="5" t="s">
        <v>4327</v>
      </c>
      <c r="D1502" s="5" t="s">
        <v>1918</v>
      </c>
      <c r="E1502" s="16" t="b">
        <v>1</v>
      </c>
      <c r="F1502" s="38" t="s">
        <v>12497</v>
      </c>
    </row>
    <row r="1503" spans="1:6" x14ac:dyDescent="0.2">
      <c r="A1503" s="92"/>
      <c r="B1503" s="5" t="s">
        <v>4328</v>
      </c>
      <c r="C1503" s="5" t="s">
        <v>4329</v>
      </c>
      <c r="D1503" s="5" t="s">
        <v>1918</v>
      </c>
      <c r="E1503" s="16" t="b">
        <v>1</v>
      </c>
      <c r="F1503" s="38" t="s">
        <v>12498</v>
      </c>
    </row>
    <row r="1504" spans="1:6" x14ac:dyDescent="0.2">
      <c r="A1504" s="92"/>
      <c r="B1504" s="5" t="s">
        <v>4330</v>
      </c>
      <c r="C1504" s="5" t="s">
        <v>4331</v>
      </c>
      <c r="D1504" s="5" t="s">
        <v>1918</v>
      </c>
      <c r="E1504" s="16" t="b">
        <v>1</v>
      </c>
      <c r="F1504" s="38" t="s">
        <v>12499</v>
      </c>
    </row>
    <row r="1505" spans="1:6" x14ac:dyDescent="0.2">
      <c r="A1505" s="93"/>
      <c r="B1505" s="14" t="s">
        <v>4332</v>
      </c>
      <c r="C1505" s="14" t="s">
        <v>4333</v>
      </c>
      <c r="D1505" s="14" t="s">
        <v>1918</v>
      </c>
      <c r="E1505" s="17" t="b">
        <v>1</v>
      </c>
      <c r="F1505" s="39" t="s">
        <v>12500</v>
      </c>
    </row>
    <row r="1506" spans="1:6" x14ac:dyDescent="0.2">
      <c r="A1506" s="91" t="str">
        <f>HYPERLINK("[#]Codes_for_GE_Names!A114:H114","GHANA")</f>
        <v>GHANA</v>
      </c>
      <c r="B1506" s="11" t="s">
        <v>4334</v>
      </c>
      <c r="C1506" s="11" t="s">
        <v>4335</v>
      </c>
      <c r="D1506" s="11" t="s">
        <v>1891</v>
      </c>
      <c r="E1506" s="15" t="b">
        <v>1</v>
      </c>
      <c r="F1506" s="43" t="s">
        <v>15779</v>
      </c>
    </row>
    <row r="1507" spans="1:6" x14ac:dyDescent="0.2">
      <c r="A1507" s="92"/>
      <c r="B1507" s="5" t="s">
        <v>4336</v>
      </c>
      <c r="C1507" s="5" t="s">
        <v>4337</v>
      </c>
      <c r="D1507" s="5" t="s">
        <v>1891</v>
      </c>
      <c r="E1507" s="16" t="b">
        <v>1</v>
      </c>
      <c r="F1507" s="38" t="s">
        <v>12501</v>
      </c>
    </row>
    <row r="1508" spans="1:6" x14ac:dyDescent="0.2">
      <c r="A1508" s="92"/>
      <c r="B1508" s="5" t="s">
        <v>4338</v>
      </c>
      <c r="C1508" s="5" t="s">
        <v>4339</v>
      </c>
      <c r="D1508" s="5" t="s">
        <v>1891</v>
      </c>
      <c r="E1508" s="16" t="b">
        <v>1</v>
      </c>
      <c r="F1508" s="38" t="s">
        <v>15780</v>
      </c>
    </row>
    <row r="1509" spans="1:6" x14ac:dyDescent="0.2">
      <c r="A1509" s="92"/>
      <c r="B1509" s="5" t="s">
        <v>4340</v>
      </c>
      <c r="C1509" s="5" t="s">
        <v>4341</v>
      </c>
      <c r="D1509" s="5" t="s">
        <v>1891</v>
      </c>
      <c r="E1509" s="16" t="b">
        <v>1</v>
      </c>
      <c r="F1509" s="38" t="s">
        <v>15781</v>
      </c>
    </row>
    <row r="1510" spans="1:6" x14ac:dyDescent="0.2">
      <c r="A1510" s="92"/>
      <c r="B1510" s="5" t="s">
        <v>4342</v>
      </c>
      <c r="C1510" s="5" t="s">
        <v>2504</v>
      </c>
      <c r="D1510" s="5" t="s">
        <v>1891</v>
      </c>
      <c r="E1510" s="16" t="b">
        <v>1</v>
      </c>
      <c r="F1510" s="38" t="s">
        <v>12502</v>
      </c>
    </row>
    <row r="1511" spans="1:6" x14ac:dyDescent="0.2">
      <c r="A1511" s="92"/>
      <c r="B1511" s="5" t="s">
        <v>4343</v>
      </c>
      <c r="C1511" s="5" t="s">
        <v>3965</v>
      </c>
      <c r="D1511" s="5" t="s">
        <v>1891</v>
      </c>
      <c r="E1511" s="16" t="b">
        <v>1</v>
      </c>
      <c r="F1511" s="38" t="s">
        <v>12503</v>
      </c>
    </row>
    <row r="1512" spans="1:6" x14ac:dyDescent="0.2">
      <c r="A1512" s="92"/>
      <c r="B1512" s="5" t="s">
        <v>4344</v>
      </c>
      <c r="C1512" s="5" t="s">
        <v>4345</v>
      </c>
      <c r="D1512" s="5" t="s">
        <v>1891</v>
      </c>
      <c r="E1512" s="16" t="b">
        <v>1</v>
      </c>
      <c r="F1512" s="38" t="s">
        <v>12504</v>
      </c>
    </row>
    <row r="1513" spans="1:6" x14ac:dyDescent="0.2">
      <c r="A1513" s="92"/>
      <c r="B1513" s="5" t="s">
        <v>4346</v>
      </c>
      <c r="C1513" s="5" t="s">
        <v>2525</v>
      </c>
      <c r="D1513" s="5" t="s">
        <v>1891</v>
      </c>
      <c r="E1513" s="16" t="b">
        <v>1</v>
      </c>
      <c r="F1513" s="38" t="s">
        <v>15782</v>
      </c>
    </row>
    <row r="1514" spans="1:6" x14ac:dyDescent="0.2">
      <c r="A1514" s="92"/>
      <c r="B1514" s="5" t="s">
        <v>4347</v>
      </c>
      <c r="C1514" s="5" t="s">
        <v>3973</v>
      </c>
      <c r="D1514" s="5" t="s">
        <v>1891</v>
      </c>
      <c r="E1514" s="16" t="b">
        <v>1</v>
      </c>
      <c r="F1514" s="38" t="s">
        <v>12505</v>
      </c>
    </row>
    <row r="1515" spans="1:6" x14ac:dyDescent="0.2">
      <c r="A1515" s="92"/>
      <c r="B1515" s="5" t="s">
        <v>4348</v>
      </c>
      <c r="C1515" s="5" t="s">
        <v>4349</v>
      </c>
      <c r="D1515" s="5" t="s">
        <v>1891</v>
      </c>
      <c r="E1515" s="16" t="b">
        <v>1</v>
      </c>
      <c r="F1515" s="38" t="s">
        <v>15783</v>
      </c>
    </row>
    <row r="1516" spans="1:6" x14ac:dyDescent="0.2">
      <c r="A1516" s="92"/>
      <c r="B1516" s="5" t="s">
        <v>4350</v>
      </c>
      <c r="C1516" s="5" t="s">
        <v>4351</v>
      </c>
      <c r="D1516" s="5" t="s">
        <v>1891</v>
      </c>
      <c r="E1516" s="16" t="b">
        <v>1</v>
      </c>
      <c r="F1516" s="38" t="s">
        <v>15784</v>
      </c>
    </row>
    <row r="1517" spans="1:6" x14ac:dyDescent="0.2">
      <c r="A1517" s="92"/>
      <c r="B1517" s="5" t="s">
        <v>4352</v>
      </c>
      <c r="C1517" s="5" t="s">
        <v>4353</v>
      </c>
      <c r="D1517" s="5" t="s">
        <v>1891</v>
      </c>
      <c r="E1517" s="16" t="b">
        <v>1</v>
      </c>
      <c r="F1517" s="38" t="s">
        <v>12506</v>
      </c>
    </row>
    <row r="1518" spans="1:6" x14ac:dyDescent="0.2">
      <c r="A1518" s="92"/>
      <c r="B1518" s="5" t="s">
        <v>4354</v>
      </c>
      <c r="C1518" s="5" t="s">
        <v>4355</v>
      </c>
      <c r="D1518" s="5" t="s">
        <v>1891</v>
      </c>
      <c r="E1518" s="16" t="b">
        <v>1</v>
      </c>
      <c r="F1518" s="38" t="s">
        <v>12507</v>
      </c>
    </row>
    <row r="1519" spans="1:6" x14ac:dyDescent="0.2">
      <c r="A1519" s="92"/>
      <c r="B1519" s="5" t="s">
        <v>4356</v>
      </c>
      <c r="C1519" s="5" t="s">
        <v>4357</v>
      </c>
      <c r="D1519" s="5" t="s">
        <v>1891</v>
      </c>
      <c r="E1519" s="16" t="b">
        <v>1</v>
      </c>
      <c r="F1519" s="38" t="s">
        <v>12508</v>
      </c>
    </row>
    <row r="1520" spans="1:6" x14ac:dyDescent="0.2">
      <c r="A1520" s="92"/>
      <c r="B1520" s="5" t="s">
        <v>4358</v>
      </c>
      <c r="C1520" s="5" t="s">
        <v>3983</v>
      </c>
      <c r="D1520" s="5" t="s">
        <v>1891</v>
      </c>
      <c r="E1520" s="16" t="b">
        <v>1</v>
      </c>
      <c r="F1520" s="38" t="s">
        <v>12509</v>
      </c>
    </row>
    <row r="1521" spans="1:6" x14ac:dyDescent="0.2">
      <c r="A1521" s="93"/>
      <c r="B1521" s="14" t="s">
        <v>4359</v>
      </c>
      <c r="C1521" s="14" t="s">
        <v>4360</v>
      </c>
      <c r="D1521" s="14" t="s">
        <v>1891</v>
      </c>
      <c r="E1521" s="17" t="b">
        <v>1</v>
      </c>
      <c r="F1521" s="39" t="s">
        <v>15785</v>
      </c>
    </row>
    <row r="1522" spans="1:6" x14ac:dyDescent="0.2">
      <c r="A1522" s="91" t="str">
        <f>HYPERLINK("[#]Codes_for_GE_Names!A117:H117","GREECE")</f>
        <v>GREECE</v>
      </c>
      <c r="B1522" s="11" t="s">
        <v>4361</v>
      </c>
      <c r="C1522" s="11" t="s">
        <v>4362</v>
      </c>
      <c r="D1522" s="11" t="s">
        <v>4363</v>
      </c>
      <c r="E1522" s="15" t="b">
        <v>1</v>
      </c>
      <c r="F1522" s="43" t="s">
        <v>12510</v>
      </c>
    </row>
    <row r="1523" spans="1:6" x14ac:dyDescent="0.2">
      <c r="A1523" s="92"/>
      <c r="B1523" s="5" t="s">
        <v>4364</v>
      </c>
      <c r="C1523" s="5" t="s">
        <v>4365</v>
      </c>
      <c r="D1523" s="5" t="s">
        <v>1891</v>
      </c>
      <c r="E1523" s="16" t="b">
        <v>1</v>
      </c>
      <c r="F1523" s="38" t="s">
        <v>12511</v>
      </c>
    </row>
    <row r="1524" spans="1:6" x14ac:dyDescent="0.2">
      <c r="A1524" s="92"/>
      <c r="B1524" s="5" t="s">
        <v>4366</v>
      </c>
      <c r="C1524" s="5" t="s">
        <v>4367</v>
      </c>
      <c r="D1524" s="5" t="s">
        <v>1891</v>
      </c>
      <c r="E1524" s="16" t="b">
        <v>1</v>
      </c>
      <c r="F1524" s="38" t="s">
        <v>12512</v>
      </c>
    </row>
    <row r="1525" spans="1:6" x14ac:dyDescent="0.2">
      <c r="A1525" s="92"/>
      <c r="B1525" s="5" t="s">
        <v>4368</v>
      </c>
      <c r="C1525" s="5" t="s">
        <v>4369</v>
      </c>
      <c r="D1525" s="5" t="s">
        <v>1891</v>
      </c>
      <c r="E1525" s="16" t="b">
        <v>1</v>
      </c>
      <c r="F1525" s="38" t="s">
        <v>12513</v>
      </c>
    </row>
    <row r="1526" spans="1:6" x14ac:dyDescent="0.2">
      <c r="A1526" s="92"/>
      <c r="B1526" s="5" t="s">
        <v>4370</v>
      </c>
      <c r="C1526" s="5" t="s">
        <v>4371</v>
      </c>
      <c r="D1526" s="5" t="s">
        <v>1891</v>
      </c>
      <c r="E1526" s="16" t="b">
        <v>1</v>
      </c>
      <c r="F1526" s="38" t="s">
        <v>12514</v>
      </c>
    </row>
    <row r="1527" spans="1:6" x14ac:dyDescent="0.2">
      <c r="A1527" s="92"/>
      <c r="B1527" s="5" t="s">
        <v>4372</v>
      </c>
      <c r="C1527" s="5" t="s">
        <v>4373</v>
      </c>
      <c r="D1527" s="5" t="s">
        <v>1891</v>
      </c>
      <c r="E1527" s="16" t="b">
        <v>1</v>
      </c>
      <c r="F1527" s="38" t="s">
        <v>12515</v>
      </c>
    </row>
    <row r="1528" spans="1:6" x14ac:dyDescent="0.2">
      <c r="A1528" s="92"/>
      <c r="B1528" s="5" t="s">
        <v>4374</v>
      </c>
      <c r="C1528" s="5" t="s">
        <v>4375</v>
      </c>
      <c r="D1528" s="5" t="s">
        <v>1891</v>
      </c>
      <c r="E1528" s="16" t="b">
        <v>1</v>
      </c>
      <c r="F1528" s="38" t="s">
        <v>12516</v>
      </c>
    </row>
    <row r="1529" spans="1:6" x14ac:dyDescent="0.2">
      <c r="A1529" s="92"/>
      <c r="B1529" s="5" t="s">
        <v>4376</v>
      </c>
      <c r="C1529" s="5" t="s">
        <v>4377</v>
      </c>
      <c r="D1529" s="5" t="s">
        <v>1891</v>
      </c>
      <c r="E1529" s="16" t="b">
        <v>1</v>
      </c>
      <c r="F1529" s="38" t="s">
        <v>12517</v>
      </c>
    </row>
    <row r="1530" spans="1:6" x14ac:dyDescent="0.2">
      <c r="A1530" s="92"/>
      <c r="B1530" s="5" t="s">
        <v>4378</v>
      </c>
      <c r="C1530" s="5" t="s">
        <v>4379</v>
      </c>
      <c r="D1530" s="5" t="s">
        <v>1891</v>
      </c>
      <c r="E1530" s="16" t="b">
        <v>1</v>
      </c>
      <c r="F1530" s="38" t="s">
        <v>12518</v>
      </c>
    </row>
    <row r="1531" spans="1:6" x14ac:dyDescent="0.2">
      <c r="A1531" s="92"/>
      <c r="B1531" s="5" t="s">
        <v>4380</v>
      </c>
      <c r="C1531" s="5" t="s">
        <v>4381</v>
      </c>
      <c r="D1531" s="5" t="s">
        <v>1891</v>
      </c>
      <c r="E1531" s="16" t="b">
        <v>1</v>
      </c>
      <c r="F1531" s="38" t="s">
        <v>12519</v>
      </c>
    </row>
    <row r="1532" spans="1:6" x14ac:dyDescent="0.2">
      <c r="A1532" s="92"/>
      <c r="B1532" s="5" t="s">
        <v>4382</v>
      </c>
      <c r="C1532" s="5" t="s">
        <v>4383</v>
      </c>
      <c r="D1532" s="5" t="s">
        <v>1891</v>
      </c>
      <c r="E1532" s="16" t="b">
        <v>1</v>
      </c>
      <c r="F1532" s="38" t="s">
        <v>12520</v>
      </c>
    </row>
    <row r="1533" spans="1:6" x14ac:dyDescent="0.2">
      <c r="A1533" s="92"/>
      <c r="B1533" s="5" t="s">
        <v>4384</v>
      </c>
      <c r="C1533" s="5" t="s">
        <v>4385</v>
      </c>
      <c r="D1533" s="5" t="s">
        <v>1891</v>
      </c>
      <c r="E1533" s="16" t="b">
        <v>1</v>
      </c>
      <c r="F1533" s="38" t="s">
        <v>12521</v>
      </c>
    </row>
    <row r="1534" spans="1:6" x14ac:dyDescent="0.2">
      <c r="A1534" s="92"/>
      <c r="B1534" s="5" t="s">
        <v>4386</v>
      </c>
      <c r="C1534" s="5" t="s">
        <v>4387</v>
      </c>
      <c r="D1534" s="5" t="s">
        <v>1891</v>
      </c>
      <c r="E1534" s="16" t="b">
        <v>1</v>
      </c>
      <c r="F1534" s="38" t="s">
        <v>12522</v>
      </c>
    </row>
    <row r="1535" spans="1:6" x14ac:dyDescent="0.2">
      <c r="A1535" s="93"/>
      <c r="B1535" s="14" t="s">
        <v>4388</v>
      </c>
      <c r="C1535" s="14" t="s">
        <v>4389</v>
      </c>
      <c r="D1535" s="14" t="s">
        <v>1891</v>
      </c>
      <c r="E1535" s="17" t="b">
        <v>1</v>
      </c>
      <c r="F1535" s="39" t="s">
        <v>12523</v>
      </c>
    </row>
    <row r="1536" spans="1:6" x14ac:dyDescent="0.2">
      <c r="A1536" s="91" t="str">
        <f>HYPERLINK("[#]Codes_for_GE_Names!A118:H118","GREENLAND")</f>
        <v>GREENLAND</v>
      </c>
      <c r="B1536" s="11" t="s">
        <v>4390</v>
      </c>
      <c r="C1536" s="11" t="s">
        <v>4391</v>
      </c>
      <c r="D1536" s="11" t="s">
        <v>2414</v>
      </c>
      <c r="E1536" s="15" t="b">
        <v>1</v>
      </c>
      <c r="F1536" s="43" t="s">
        <v>12524</v>
      </c>
    </row>
    <row r="1537" spans="1:6" x14ac:dyDescent="0.2">
      <c r="A1537" s="92"/>
      <c r="B1537" s="5" t="s">
        <v>4392</v>
      </c>
      <c r="C1537" s="5" t="s">
        <v>4393</v>
      </c>
      <c r="D1537" s="5" t="s">
        <v>2414</v>
      </c>
      <c r="E1537" s="16" t="b">
        <v>1</v>
      </c>
      <c r="F1537" s="38" t="s">
        <v>12525</v>
      </c>
    </row>
    <row r="1538" spans="1:6" x14ac:dyDescent="0.2">
      <c r="A1538" s="92"/>
      <c r="B1538" s="5" t="s">
        <v>4394</v>
      </c>
      <c r="C1538" s="5" t="s">
        <v>4395</v>
      </c>
      <c r="D1538" s="5" t="s">
        <v>2414</v>
      </c>
      <c r="E1538" s="16" t="b">
        <v>1</v>
      </c>
      <c r="F1538" s="38" t="s">
        <v>12526</v>
      </c>
    </row>
    <row r="1539" spans="1:6" x14ac:dyDescent="0.2">
      <c r="A1539" s="92"/>
      <c r="B1539" s="5" t="s">
        <v>4396</v>
      </c>
      <c r="C1539" s="5" t="s">
        <v>4397</v>
      </c>
      <c r="D1539" s="5" t="s">
        <v>2414</v>
      </c>
      <c r="E1539" s="16" t="b">
        <v>1</v>
      </c>
      <c r="F1539" s="38" t="s">
        <v>12527</v>
      </c>
    </row>
    <row r="1540" spans="1:6" x14ac:dyDescent="0.2">
      <c r="A1540" s="93"/>
      <c r="B1540" s="14" t="s">
        <v>4398</v>
      </c>
      <c r="C1540" s="14" t="s">
        <v>4399</v>
      </c>
      <c r="D1540" s="14" t="s">
        <v>2414</v>
      </c>
      <c r="E1540" s="17" t="b">
        <v>1</v>
      </c>
      <c r="F1540" s="39" t="s">
        <v>12528</v>
      </c>
    </row>
    <row r="1541" spans="1:6" x14ac:dyDescent="0.2">
      <c r="A1541" s="91" t="str">
        <f>HYPERLINK("[#]Codes_for_GE_Names!A119:H119","GRENADA")</f>
        <v>GRENADA</v>
      </c>
      <c r="B1541" s="11" t="s">
        <v>4400</v>
      </c>
      <c r="C1541" s="11" t="s">
        <v>2319</v>
      </c>
      <c r="D1541" s="11" t="s">
        <v>1779</v>
      </c>
      <c r="E1541" s="15" t="b">
        <v>1</v>
      </c>
      <c r="F1541" s="43" t="s">
        <v>12529</v>
      </c>
    </row>
    <row r="1542" spans="1:6" x14ac:dyDescent="0.2">
      <c r="A1542" s="92"/>
      <c r="B1542" s="5" t="s">
        <v>4401</v>
      </c>
      <c r="C1542" s="5" t="s">
        <v>3632</v>
      </c>
      <c r="D1542" s="5" t="s">
        <v>1779</v>
      </c>
      <c r="E1542" s="16" t="b">
        <v>1</v>
      </c>
      <c r="F1542" s="38" t="s">
        <v>12530</v>
      </c>
    </row>
    <row r="1543" spans="1:6" x14ac:dyDescent="0.2">
      <c r="A1543" s="92"/>
      <c r="B1543" s="5" t="s">
        <v>4402</v>
      </c>
      <c r="C1543" s="5" t="s">
        <v>1829</v>
      </c>
      <c r="D1543" s="5" t="s">
        <v>1779</v>
      </c>
      <c r="E1543" s="16" t="b">
        <v>1</v>
      </c>
      <c r="F1543" s="38" t="s">
        <v>12531</v>
      </c>
    </row>
    <row r="1544" spans="1:6" x14ac:dyDescent="0.2">
      <c r="A1544" s="92"/>
      <c r="B1544" s="5" t="s">
        <v>4403</v>
      </c>
      <c r="C1544" s="5" t="s">
        <v>1831</v>
      </c>
      <c r="D1544" s="5" t="s">
        <v>1779</v>
      </c>
      <c r="E1544" s="16" t="b">
        <v>1</v>
      </c>
      <c r="F1544" s="38" t="s">
        <v>12532</v>
      </c>
    </row>
    <row r="1545" spans="1:6" x14ac:dyDescent="0.2">
      <c r="A1545" s="92"/>
      <c r="B1545" s="5" t="s">
        <v>4404</v>
      </c>
      <c r="C1545" s="5" t="s">
        <v>3639</v>
      </c>
      <c r="D1545" s="5" t="s">
        <v>1779</v>
      </c>
      <c r="E1545" s="16" t="b">
        <v>1</v>
      </c>
      <c r="F1545" s="38" t="s">
        <v>12533</v>
      </c>
    </row>
    <row r="1546" spans="1:6" x14ac:dyDescent="0.2">
      <c r="A1546" s="92"/>
      <c r="B1546" s="5" t="s">
        <v>4405</v>
      </c>
      <c r="C1546" s="5" t="s">
        <v>3641</v>
      </c>
      <c r="D1546" s="5" t="s">
        <v>1779</v>
      </c>
      <c r="E1546" s="16" t="b">
        <v>1</v>
      </c>
      <c r="F1546" s="38" t="s">
        <v>12534</v>
      </c>
    </row>
    <row r="1547" spans="1:6" x14ac:dyDescent="0.2">
      <c r="A1547" s="93"/>
      <c r="B1547" s="14" t="s">
        <v>4406</v>
      </c>
      <c r="C1547" s="14" t="s">
        <v>4407</v>
      </c>
      <c r="D1547" s="27" t="s">
        <v>1825</v>
      </c>
      <c r="E1547" s="28" t="b">
        <v>0</v>
      </c>
      <c r="F1547" s="45" t="s">
        <v>11653</v>
      </c>
    </row>
    <row r="1548" spans="1:6" x14ac:dyDescent="0.2">
      <c r="A1548" s="91" t="str">
        <f>HYPERLINK("[#]Codes_for_GE_Names!A123:H123","GUATEMALA")</f>
        <v>GUATEMALA</v>
      </c>
      <c r="B1548" s="11" t="s">
        <v>16513</v>
      </c>
      <c r="C1548" s="11" t="s">
        <v>4408</v>
      </c>
      <c r="D1548" s="11" t="s">
        <v>2387</v>
      </c>
      <c r="E1548" s="15" t="b">
        <v>1</v>
      </c>
      <c r="F1548" s="43" t="s">
        <v>12535</v>
      </c>
    </row>
    <row r="1549" spans="1:6" x14ac:dyDescent="0.2">
      <c r="A1549" s="92"/>
      <c r="B1549" s="5" t="s">
        <v>16514</v>
      </c>
      <c r="C1549" s="5" t="s">
        <v>4409</v>
      </c>
      <c r="D1549" s="5" t="s">
        <v>2387</v>
      </c>
      <c r="E1549" s="16" t="b">
        <v>1</v>
      </c>
      <c r="F1549" s="38" t="s">
        <v>12536</v>
      </c>
    </row>
    <row r="1550" spans="1:6" x14ac:dyDescent="0.2">
      <c r="A1550" s="92"/>
      <c r="B1550" s="5" t="s">
        <v>16515</v>
      </c>
      <c r="C1550" s="5" t="s">
        <v>4410</v>
      </c>
      <c r="D1550" s="5" t="s">
        <v>2387</v>
      </c>
      <c r="E1550" s="16" t="b">
        <v>1</v>
      </c>
      <c r="F1550" s="38" t="s">
        <v>12537</v>
      </c>
    </row>
    <row r="1551" spans="1:6" x14ac:dyDescent="0.2">
      <c r="A1551" s="92"/>
      <c r="B1551" s="5" t="s">
        <v>16516</v>
      </c>
      <c r="C1551" s="5" t="s">
        <v>4411</v>
      </c>
      <c r="D1551" s="5" t="s">
        <v>2387</v>
      </c>
      <c r="E1551" s="16" t="b">
        <v>1</v>
      </c>
      <c r="F1551" s="38" t="s">
        <v>12538</v>
      </c>
    </row>
    <row r="1552" spans="1:6" x14ac:dyDescent="0.2">
      <c r="A1552" s="92"/>
      <c r="B1552" s="5" t="s">
        <v>16517</v>
      </c>
      <c r="C1552" s="5" t="s">
        <v>4412</v>
      </c>
      <c r="D1552" s="5" t="s">
        <v>2387</v>
      </c>
      <c r="E1552" s="16" t="b">
        <v>1</v>
      </c>
      <c r="F1552" s="38" t="s">
        <v>12539</v>
      </c>
    </row>
    <row r="1553" spans="1:6" x14ac:dyDescent="0.2">
      <c r="A1553" s="92"/>
      <c r="B1553" s="5" t="s">
        <v>16518</v>
      </c>
      <c r="C1553" s="5" t="s">
        <v>4413</v>
      </c>
      <c r="D1553" s="5" t="s">
        <v>2387</v>
      </c>
      <c r="E1553" s="16" t="b">
        <v>1</v>
      </c>
      <c r="F1553" s="38" t="s">
        <v>12540</v>
      </c>
    </row>
    <row r="1554" spans="1:6" x14ac:dyDescent="0.2">
      <c r="A1554" s="92"/>
      <c r="B1554" s="5" t="s">
        <v>16519</v>
      </c>
      <c r="C1554" s="5" t="s">
        <v>623</v>
      </c>
      <c r="D1554" s="5" t="s">
        <v>2387</v>
      </c>
      <c r="E1554" s="16" t="b">
        <v>1</v>
      </c>
      <c r="F1554" s="38" t="s">
        <v>12541</v>
      </c>
    </row>
    <row r="1555" spans="1:6" x14ac:dyDescent="0.2">
      <c r="A1555" s="92"/>
      <c r="B1555" s="5" t="s">
        <v>16520</v>
      </c>
      <c r="C1555" s="5" t="s">
        <v>4414</v>
      </c>
      <c r="D1555" s="5" t="s">
        <v>2387</v>
      </c>
      <c r="E1555" s="16" t="b">
        <v>1</v>
      </c>
      <c r="F1555" s="38" t="s">
        <v>12542</v>
      </c>
    </row>
    <row r="1556" spans="1:6" x14ac:dyDescent="0.2">
      <c r="A1556" s="92"/>
      <c r="B1556" s="5" t="s">
        <v>16521</v>
      </c>
      <c r="C1556" s="5" t="s">
        <v>4415</v>
      </c>
      <c r="D1556" s="5" t="s">
        <v>2387</v>
      </c>
      <c r="E1556" s="16" t="b">
        <v>1</v>
      </c>
      <c r="F1556" s="38" t="s">
        <v>12543</v>
      </c>
    </row>
    <row r="1557" spans="1:6" x14ac:dyDescent="0.2">
      <c r="A1557" s="92"/>
      <c r="B1557" s="5" t="s">
        <v>16522</v>
      </c>
      <c r="C1557" s="5" t="s">
        <v>4416</v>
      </c>
      <c r="D1557" s="5" t="s">
        <v>2387</v>
      </c>
      <c r="E1557" s="16" t="b">
        <v>1</v>
      </c>
      <c r="F1557" s="38" t="s">
        <v>12544</v>
      </c>
    </row>
    <row r="1558" spans="1:6" x14ac:dyDescent="0.2">
      <c r="A1558" s="92"/>
      <c r="B1558" s="5" t="s">
        <v>16523</v>
      </c>
      <c r="C1558" s="5" t="s">
        <v>4417</v>
      </c>
      <c r="D1558" s="5" t="s">
        <v>2387</v>
      </c>
      <c r="E1558" s="16" t="b">
        <v>1</v>
      </c>
      <c r="F1558" s="38" t="s">
        <v>12545</v>
      </c>
    </row>
    <row r="1559" spans="1:6" x14ac:dyDescent="0.2">
      <c r="A1559" s="92"/>
      <c r="B1559" s="5" t="s">
        <v>16524</v>
      </c>
      <c r="C1559" s="5" t="s">
        <v>4418</v>
      </c>
      <c r="D1559" s="5" t="s">
        <v>2387</v>
      </c>
      <c r="E1559" s="16" t="b">
        <v>1</v>
      </c>
      <c r="F1559" s="38" t="s">
        <v>12546</v>
      </c>
    </row>
    <row r="1560" spans="1:6" x14ac:dyDescent="0.2">
      <c r="A1560" s="92"/>
      <c r="B1560" s="5" t="s">
        <v>16525</v>
      </c>
      <c r="C1560" s="5" t="s">
        <v>4419</v>
      </c>
      <c r="D1560" s="5" t="s">
        <v>2387</v>
      </c>
      <c r="E1560" s="16" t="b">
        <v>1</v>
      </c>
      <c r="F1560" s="38" t="s">
        <v>12547</v>
      </c>
    </row>
    <row r="1561" spans="1:6" x14ac:dyDescent="0.2">
      <c r="A1561" s="92"/>
      <c r="B1561" s="5" t="s">
        <v>16526</v>
      </c>
      <c r="C1561" s="5" t="s">
        <v>4420</v>
      </c>
      <c r="D1561" s="5" t="s">
        <v>2387</v>
      </c>
      <c r="E1561" s="16" t="b">
        <v>1</v>
      </c>
      <c r="F1561" s="38" t="s">
        <v>12548</v>
      </c>
    </row>
    <row r="1562" spans="1:6" x14ac:dyDescent="0.2">
      <c r="A1562" s="92"/>
      <c r="B1562" s="5" t="s">
        <v>16527</v>
      </c>
      <c r="C1562" s="5" t="s">
        <v>4421</v>
      </c>
      <c r="D1562" s="5" t="s">
        <v>2387</v>
      </c>
      <c r="E1562" s="16" t="b">
        <v>1</v>
      </c>
      <c r="F1562" s="38" t="s">
        <v>12549</v>
      </c>
    </row>
    <row r="1563" spans="1:6" x14ac:dyDescent="0.2">
      <c r="A1563" s="92"/>
      <c r="B1563" s="5" t="s">
        <v>16528</v>
      </c>
      <c r="C1563" s="5" t="s">
        <v>4422</v>
      </c>
      <c r="D1563" s="5" t="s">
        <v>2387</v>
      </c>
      <c r="E1563" s="16" t="b">
        <v>1</v>
      </c>
      <c r="F1563" s="38" t="s">
        <v>12550</v>
      </c>
    </row>
    <row r="1564" spans="1:6" x14ac:dyDescent="0.2">
      <c r="A1564" s="92"/>
      <c r="B1564" s="5" t="s">
        <v>16529</v>
      </c>
      <c r="C1564" s="5" t="s">
        <v>4423</v>
      </c>
      <c r="D1564" s="5" t="s">
        <v>2387</v>
      </c>
      <c r="E1564" s="16" t="b">
        <v>1</v>
      </c>
      <c r="F1564" s="38" t="s">
        <v>12551</v>
      </c>
    </row>
    <row r="1565" spans="1:6" x14ac:dyDescent="0.2">
      <c r="A1565" s="92"/>
      <c r="B1565" s="5" t="s">
        <v>16530</v>
      </c>
      <c r="C1565" s="5" t="s">
        <v>4424</v>
      </c>
      <c r="D1565" s="5" t="s">
        <v>2387</v>
      </c>
      <c r="E1565" s="16" t="b">
        <v>1</v>
      </c>
      <c r="F1565" s="38" t="s">
        <v>12552</v>
      </c>
    </row>
    <row r="1566" spans="1:6" x14ac:dyDescent="0.2">
      <c r="A1566" s="92"/>
      <c r="B1566" s="5" t="s">
        <v>16531</v>
      </c>
      <c r="C1566" s="5" t="s">
        <v>4425</v>
      </c>
      <c r="D1566" s="5" t="s">
        <v>2387</v>
      </c>
      <c r="E1566" s="16" t="b">
        <v>1</v>
      </c>
      <c r="F1566" s="38" t="s">
        <v>12553</v>
      </c>
    </row>
    <row r="1567" spans="1:6" x14ac:dyDescent="0.2">
      <c r="A1567" s="92"/>
      <c r="B1567" s="5" t="s">
        <v>16532</v>
      </c>
      <c r="C1567" s="5" t="s">
        <v>4426</v>
      </c>
      <c r="D1567" s="5" t="s">
        <v>2387</v>
      </c>
      <c r="E1567" s="16" t="b">
        <v>1</v>
      </c>
      <c r="F1567" s="38" t="s">
        <v>12554</v>
      </c>
    </row>
    <row r="1568" spans="1:6" x14ac:dyDescent="0.2">
      <c r="A1568" s="92"/>
      <c r="B1568" s="5" t="s">
        <v>16533</v>
      </c>
      <c r="C1568" s="5" t="s">
        <v>4427</v>
      </c>
      <c r="D1568" s="5" t="s">
        <v>2387</v>
      </c>
      <c r="E1568" s="16" t="b">
        <v>1</v>
      </c>
      <c r="F1568" s="38" t="s">
        <v>12555</v>
      </c>
    </row>
    <row r="1569" spans="1:6" x14ac:dyDescent="0.2">
      <c r="A1569" s="93"/>
      <c r="B1569" s="14" t="s">
        <v>16534</v>
      </c>
      <c r="C1569" s="14" t="s">
        <v>4428</v>
      </c>
      <c r="D1569" s="14" t="s">
        <v>2387</v>
      </c>
      <c r="E1569" s="17" t="b">
        <v>1</v>
      </c>
      <c r="F1569" s="39" t="s">
        <v>12556</v>
      </c>
    </row>
    <row r="1570" spans="1:6" x14ac:dyDescent="0.2">
      <c r="A1570" s="91" t="str">
        <f>HYPERLINK("[#]Codes_for_GE_Names!A125:H125","GUINEA")</f>
        <v>GUINEA</v>
      </c>
      <c r="B1570" s="11" t="s">
        <v>4429</v>
      </c>
      <c r="C1570" s="11" t="s">
        <v>4430</v>
      </c>
      <c r="D1570" s="11" t="s">
        <v>4431</v>
      </c>
      <c r="E1570" s="15" t="b">
        <v>1</v>
      </c>
      <c r="F1570" s="43" t="s">
        <v>12557</v>
      </c>
    </row>
    <row r="1571" spans="1:6" x14ac:dyDescent="0.2">
      <c r="A1571" s="92"/>
      <c r="B1571" s="5" t="s">
        <v>4432</v>
      </c>
      <c r="C1571" s="5" t="s">
        <v>4433</v>
      </c>
      <c r="D1571" s="25" t="s">
        <v>2981</v>
      </c>
      <c r="E1571" s="26" t="b">
        <v>0</v>
      </c>
      <c r="F1571" s="44" t="s">
        <v>11653</v>
      </c>
    </row>
    <row r="1572" spans="1:6" x14ac:dyDescent="0.2">
      <c r="A1572" s="92"/>
      <c r="B1572" s="5" t="s">
        <v>4434</v>
      </c>
      <c r="C1572" s="5" t="s">
        <v>4435</v>
      </c>
      <c r="D1572" s="25" t="s">
        <v>2981</v>
      </c>
      <c r="E1572" s="26" t="b">
        <v>0</v>
      </c>
      <c r="F1572" s="44" t="s">
        <v>11653</v>
      </c>
    </row>
    <row r="1573" spans="1:6" x14ac:dyDescent="0.2">
      <c r="A1573" s="92"/>
      <c r="B1573" s="5" t="s">
        <v>4436</v>
      </c>
      <c r="C1573" s="5" t="s">
        <v>4437</v>
      </c>
      <c r="D1573" s="25" t="s">
        <v>2981</v>
      </c>
      <c r="E1573" s="26" t="b">
        <v>0</v>
      </c>
      <c r="F1573" s="44" t="s">
        <v>11653</v>
      </c>
    </row>
    <row r="1574" spans="1:6" x14ac:dyDescent="0.2">
      <c r="A1574" s="92"/>
      <c r="B1574" s="5" t="s">
        <v>4438</v>
      </c>
      <c r="C1574" s="5" t="s">
        <v>4439</v>
      </c>
      <c r="D1574" s="25" t="s">
        <v>2981</v>
      </c>
      <c r="E1574" s="26" t="b">
        <v>0</v>
      </c>
      <c r="F1574" s="44" t="s">
        <v>11653</v>
      </c>
    </row>
    <row r="1575" spans="1:6" x14ac:dyDescent="0.2">
      <c r="A1575" s="92"/>
      <c r="B1575" s="5" t="s">
        <v>4440</v>
      </c>
      <c r="C1575" s="5" t="s">
        <v>4441</v>
      </c>
      <c r="D1575" s="25" t="s">
        <v>2981</v>
      </c>
      <c r="E1575" s="26" t="b">
        <v>0</v>
      </c>
      <c r="F1575" s="44" t="s">
        <v>11653</v>
      </c>
    </row>
    <row r="1576" spans="1:6" x14ac:dyDescent="0.2">
      <c r="A1576" s="92"/>
      <c r="B1576" s="5" t="s">
        <v>4442</v>
      </c>
      <c r="C1576" s="5" t="s">
        <v>4443</v>
      </c>
      <c r="D1576" s="5" t="s">
        <v>2171</v>
      </c>
      <c r="E1576" s="16" t="b">
        <v>1</v>
      </c>
      <c r="F1576" s="38" t="s">
        <v>12558</v>
      </c>
    </row>
    <row r="1577" spans="1:6" x14ac:dyDescent="0.2">
      <c r="A1577" s="92"/>
      <c r="B1577" s="5" t="s">
        <v>4444</v>
      </c>
      <c r="C1577" s="5" t="s">
        <v>4445</v>
      </c>
      <c r="D1577" s="5" t="s">
        <v>4431</v>
      </c>
      <c r="E1577" s="16" t="b">
        <v>1</v>
      </c>
      <c r="F1577" s="38" t="s">
        <v>12559</v>
      </c>
    </row>
    <row r="1578" spans="1:6" x14ac:dyDescent="0.2">
      <c r="A1578" s="92"/>
      <c r="B1578" s="5" t="s">
        <v>4446</v>
      </c>
      <c r="C1578" s="5" t="s">
        <v>4447</v>
      </c>
      <c r="D1578" s="25" t="s">
        <v>2981</v>
      </c>
      <c r="E1578" s="26" t="b">
        <v>0</v>
      </c>
      <c r="F1578" s="44" t="s">
        <v>11653</v>
      </c>
    </row>
    <row r="1579" spans="1:6" x14ac:dyDescent="0.2">
      <c r="A1579" s="92"/>
      <c r="B1579" s="5" t="s">
        <v>4448</v>
      </c>
      <c r="C1579" s="5" t="s">
        <v>4449</v>
      </c>
      <c r="D1579" s="25" t="s">
        <v>2981</v>
      </c>
      <c r="E1579" s="26" t="b">
        <v>0</v>
      </c>
      <c r="F1579" s="44" t="s">
        <v>11653</v>
      </c>
    </row>
    <row r="1580" spans="1:6" x14ac:dyDescent="0.2">
      <c r="A1580" s="92"/>
      <c r="B1580" s="5" t="s">
        <v>4450</v>
      </c>
      <c r="C1580" s="5" t="s">
        <v>4451</v>
      </c>
      <c r="D1580" s="25" t="s">
        <v>2981</v>
      </c>
      <c r="E1580" s="26" t="b">
        <v>0</v>
      </c>
      <c r="F1580" s="44" t="s">
        <v>11653</v>
      </c>
    </row>
    <row r="1581" spans="1:6" x14ac:dyDescent="0.2">
      <c r="A1581" s="92"/>
      <c r="B1581" s="5" t="s">
        <v>4452</v>
      </c>
      <c r="C1581" s="5" t="s">
        <v>4453</v>
      </c>
      <c r="D1581" s="25" t="s">
        <v>2981</v>
      </c>
      <c r="E1581" s="26" t="b">
        <v>0</v>
      </c>
      <c r="F1581" s="44" t="s">
        <v>11653</v>
      </c>
    </row>
    <row r="1582" spans="1:6" x14ac:dyDescent="0.2">
      <c r="A1582" s="92"/>
      <c r="B1582" s="5" t="s">
        <v>4454</v>
      </c>
      <c r="C1582" s="5" t="s">
        <v>4455</v>
      </c>
      <c r="D1582" s="5" t="s">
        <v>4431</v>
      </c>
      <c r="E1582" s="16" t="b">
        <v>1</v>
      </c>
      <c r="F1582" s="38" t="s">
        <v>12560</v>
      </c>
    </row>
    <row r="1583" spans="1:6" x14ac:dyDescent="0.2">
      <c r="A1583" s="92"/>
      <c r="B1583" s="5" t="s">
        <v>4456</v>
      </c>
      <c r="C1583" s="5" t="s">
        <v>4457</v>
      </c>
      <c r="D1583" s="25" t="s">
        <v>2981</v>
      </c>
      <c r="E1583" s="26" t="b">
        <v>0</v>
      </c>
      <c r="F1583" s="44" t="s">
        <v>11653</v>
      </c>
    </row>
    <row r="1584" spans="1:6" x14ac:dyDescent="0.2">
      <c r="A1584" s="92"/>
      <c r="B1584" s="5" t="s">
        <v>4458</v>
      </c>
      <c r="C1584" s="5" t="s">
        <v>4459</v>
      </c>
      <c r="D1584" s="25" t="s">
        <v>2981</v>
      </c>
      <c r="E1584" s="26" t="b">
        <v>0</v>
      </c>
      <c r="F1584" s="44" t="s">
        <v>11653</v>
      </c>
    </row>
    <row r="1585" spans="1:6" x14ac:dyDescent="0.2">
      <c r="A1585" s="92"/>
      <c r="B1585" s="5" t="s">
        <v>4460</v>
      </c>
      <c r="C1585" s="5" t="s">
        <v>4461</v>
      </c>
      <c r="D1585" s="25" t="s">
        <v>2981</v>
      </c>
      <c r="E1585" s="26" t="b">
        <v>0</v>
      </c>
      <c r="F1585" s="44" t="s">
        <v>11653</v>
      </c>
    </row>
    <row r="1586" spans="1:6" x14ac:dyDescent="0.2">
      <c r="A1586" s="92"/>
      <c r="B1586" s="5" t="s">
        <v>4462</v>
      </c>
      <c r="C1586" s="5" t="s">
        <v>4463</v>
      </c>
      <c r="D1586" s="25" t="s">
        <v>2981</v>
      </c>
      <c r="E1586" s="26" t="b">
        <v>0</v>
      </c>
      <c r="F1586" s="44" t="s">
        <v>11653</v>
      </c>
    </row>
    <row r="1587" spans="1:6" x14ac:dyDescent="0.2">
      <c r="A1587" s="92"/>
      <c r="B1587" s="5" t="s">
        <v>4464</v>
      </c>
      <c r="C1587" s="5" t="s">
        <v>4465</v>
      </c>
      <c r="D1587" s="25" t="s">
        <v>2981</v>
      </c>
      <c r="E1587" s="26" t="b">
        <v>0</v>
      </c>
      <c r="F1587" s="44" t="s">
        <v>11653</v>
      </c>
    </row>
    <row r="1588" spans="1:6" x14ac:dyDescent="0.2">
      <c r="A1588" s="92"/>
      <c r="B1588" s="5" t="s">
        <v>4466</v>
      </c>
      <c r="C1588" s="5" t="s">
        <v>4467</v>
      </c>
      <c r="D1588" s="5" t="s">
        <v>4431</v>
      </c>
      <c r="E1588" s="16" t="b">
        <v>1</v>
      </c>
      <c r="F1588" s="38" t="s">
        <v>12561</v>
      </c>
    </row>
    <row r="1589" spans="1:6" x14ac:dyDescent="0.2">
      <c r="A1589" s="92"/>
      <c r="B1589" s="5" t="s">
        <v>4468</v>
      </c>
      <c r="C1589" s="5" t="s">
        <v>4469</v>
      </c>
      <c r="D1589" s="25" t="s">
        <v>2981</v>
      </c>
      <c r="E1589" s="26" t="b">
        <v>0</v>
      </c>
      <c r="F1589" s="44" t="s">
        <v>11653</v>
      </c>
    </row>
    <row r="1590" spans="1:6" x14ac:dyDescent="0.2">
      <c r="A1590" s="92"/>
      <c r="B1590" s="5" t="s">
        <v>4470</v>
      </c>
      <c r="C1590" s="5" t="s">
        <v>4471</v>
      </c>
      <c r="D1590" s="25" t="s">
        <v>2981</v>
      </c>
      <c r="E1590" s="26" t="b">
        <v>0</v>
      </c>
      <c r="F1590" s="44" t="s">
        <v>11653</v>
      </c>
    </row>
    <row r="1591" spans="1:6" x14ac:dyDescent="0.2">
      <c r="A1591" s="92"/>
      <c r="B1591" s="5" t="s">
        <v>4472</v>
      </c>
      <c r="C1591" s="5" t="s">
        <v>4473</v>
      </c>
      <c r="D1591" s="25" t="s">
        <v>2981</v>
      </c>
      <c r="E1591" s="26" t="b">
        <v>0</v>
      </c>
      <c r="F1591" s="44" t="s">
        <v>11653</v>
      </c>
    </row>
    <row r="1592" spans="1:6" x14ac:dyDescent="0.2">
      <c r="A1592" s="92"/>
      <c r="B1592" s="5" t="s">
        <v>4474</v>
      </c>
      <c r="C1592" s="5" t="s">
        <v>4475</v>
      </c>
      <c r="D1592" s="25" t="s">
        <v>2981</v>
      </c>
      <c r="E1592" s="26" t="b">
        <v>0</v>
      </c>
      <c r="F1592" s="44" t="s">
        <v>11653</v>
      </c>
    </row>
    <row r="1593" spans="1:6" x14ac:dyDescent="0.2">
      <c r="A1593" s="92"/>
      <c r="B1593" s="5" t="s">
        <v>4476</v>
      </c>
      <c r="C1593" s="5" t="s">
        <v>4477</v>
      </c>
      <c r="D1593" s="25" t="s">
        <v>2981</v>
      </c>
      <c r="E1593" s="26" t="b">
        <v>0</v>
      </c>
      <c r="F1593" s="44" t="s">
        <v>11653</v>
      </c>
    </row>
    <row r="1594" spans="1:6" x14ac:dyDescent="0.2">
      <c r="A1594" s="92"/>
      <c r="B1594" s="5" t="s">
        <v>4478</v>
      </c>
      <c r="C1594" s="5" t="s">
        <v>4479</v>
      </c>
      <c r="D1594" s="5" t="s">
        <v>4431</v>
      </c>
      <c r="E1594" s="16" t="b">
        <v>1</v>
      </c>
      <c r="F1594" s="38" t="s">
        <v>12562</v>
      </c>
    </row>
    <row r="1595" spans="1:6" x14ac:dyDescent="0.2">
      <c r="A1595" s="92"/>
      <c r="B1595" s="5" t="s">
        <v>4480</v>
      </c>
      <c r="C1595" s="5" t="s">
        <v>4481</v>
      </c>
      <c r="D1595" s="25" t="s">
        <v>2981</v>
      </c>
      <c r="E1595" s="26" t="b">
        <v>0</v>
      </c>
      <c r="F1595" s="44" t="s">
        <v>11653</v>
      </c>
    </row>
    <row r="1596" spans="1:6" x14ac:dyDescent="0.2">
      <c r="A1596" s="92"/>
      <c r="B1596" s="5" t="s">
        <v>4482</v>
      </c>
      <c r="C1596" s="5" t="s">
        <v>4483</v>
      </c>
      <c r="D1596" s="25" t="s">
        <v>2981</v>
      </c>
      <c r="E1596" s="26" t="b">
        <v>0</v>
      </c>
      <c r="F1596" s="44" t="s">
        <v>11653</v>
      </c>
    </row>
    <row r="1597" spans="1:6" x14ac:dyDescent="0.2">
      <c r="A1597" s="92"/>
      <c r="B1597" s="5" t="s">
        <v>4484</v>
      </c>
      <c r="C1597" s="5" t="s">
        <v>4485</v>
      </c>
      <c r="D1597" s="25" t="s">
        <v>2981</v>
      </c>
      <c r="E1597" s="26" t="b">
        <v>0</v>
      </c>
      <c r="F1597" s="44" t="s">
        <v>11653</v>
      </c>
    </row>
    <row r="1598" spans="1:6" x14ac:dyDescent="0.2">
      <c r="A1598" s="92"/>
      <c r="B1598" s="5" t="s">
        <v>4486</v>
      </c>
      <c r="C1598" s="5" t="s">
        <v>4487</v>
      </c>
      <c r="D1598" s="25" t="s">
        <v>2981</v>
      </c>
      <c r="E1598" s="26" t="b">
        <v>0</v>
      </c>
      <c r="F1598" s="44" t="s">
        <v>11653</v>
      </c>
    </row>
    <row r="1599" spans="1:6" x14ac:dyDescent="0.2">
      <c r="A1599" s="92"/>
      <c r="B1599" s="5" t="s">
        <v>4488</v>
      </c>
      <c r="C1599" s="5" t="s">
        <v>4489</v>
      </c>
      <c r="D1599" s="25" t="s">
        <v>2981</v>
      </c>
      <c r="E1599" s="26" t="b">
        <v>0</v>
      </c>
      <c r="F1599" s="44" t="s">
        <v>11653</v>
      </c>
    </row>
    <row r="1600" spans="1:6" x14ac:dyDescent="0.2">
      <c r="A1600" s="92"/>
      <c r="B1600" s="5" t="s">
        <v>4490</v>
      </c>
      <c r="C1600" s="5" t="s">
        <v>4491</v>
      </c>
      <c r="D1600" s="5" t="s">
        <v>4431</v>
      </c>
      <c r="E1600" s="16" t="b">
        <v>1</v>
      </c>
      <c r="F1600" s="38" t="s">
        <v>12563</v>
      </c>
    </row>
    <row r="1601" spans="1:6" x14ac:dyDescent="0.2">
      <c r="A1601" s="92"/>
      <c r="B1601" s="5" t="s">
        <v>4492</v>
      </c>
      <c r="C1601" s="5" t="s">
        <v>4493</v>
      </c>
      <c r="D1601" s="25" t="s">
        <v>2981</v>
      </c>
      <c r="E1601" s="26" t="b">
        <v>0</v>
      </c>
      <c r="F1601" s="44" t="s">
        <v>11653</v>
      </c>
    </row>
    <row r="1602" spans="1:6" x14ac:dyDescent="0.2">
      <c r="A1602" s="92"/>
      <c r="B1602" s="5" t="s">
        <v>4494</v>
      </c>
      <c r="C1602" s="5" t="s">
        <v>4495</v>
      </c>
      <c r="D1602" s="25" t="s">
        <v>2981</v>
      </c>
      <c r="E1602" s="26" t="b">
        <v>0</v>
      </c>
      <c r="F1602" s="44" t="s">
        <v>11653</v>
      </c>
    </row>
    <row r="1603" spans="1:6" x14ac:dyDescent="0.2">
      <c r="A1603" s="92"/>
      <c r="B1603" s="5" t="s">
        <v>4496</v>
      </c>
      <c r="C1603" s="5" t="s">
        <v>4497</v>
      </c>
      <c r="D1603" s="25" t="s">
        <v>2981</v>
      </c>
      <c r="E1603" s="26" t="b">
        <v>0</v>
      </c>
      <c r="F1603" s="44" t="s">
        <v>11653</v>
      </c>
    </row>
    <row r="1604" spans="1:6" x14ac:dyDescent="0.2">
      <c r="A1604" s="92"/>
      <c r="B1604" s="5" t="s">
        <v>4498</v>
      </c>
      <c r="C1604" s="5" t="s">
        <v>4499</v>
      </c>
      <c r="D1604" s="5" t="s">
        <v>4431</v>
      </c>
      <c r="E1604" s="16" t="b">
        <v>1</v>
      </c>
      <c r="F1604" s="38" t="s">
        <v>12564</v>
      </c>
    </row>
    <row r="1605" spans="1:6" x14ac:dyDescent="0.2">
      <c r="A1605" s="92"/>
      <c r="B1605" s="5" t="s">
        <v>4500</v>
      </c>
      <c r="C1605" s="5" t="s">
        <v>4501</v>
      </c>
      <c r="D1605" s="25" t="s">
        <v>2981</v>
      </c>
      <c r="E1605" s="26" t="b">
        <v>0</v>
      </c>
      <c r="F1605" s="44" t="s">
        <v>11653</v>
      </c>
    </row>
    <row r="1606" spans="1:6" x14ac:dyDescent="0.2">
      <c r="A1606" s="92"/>
      <c r="B1606" s="5" t="s">
        <v>4502</v>
      </c>
      <c r="C1606" s="5" t="s">
        <v>4503</v>
      </c>
      <c r="D1606" s="25" t="s">
        <v>2981</v>
      </c>
      <c r="E1606" s="26" t="b">
        <v>0</v>
      </c>
      <c r="F1606" s="44" t="s">
        <v>11653</v>
      </c>
    </row>
    <row r="1607" spans="1:6" x14ac:dyDescent="0.2">
      <c r="A1607" s="92"/>
      <c r="B1607" s="5" t="s">
        <v>4504</v>
      </c>
      <c r="C1607" s="5" t="s">
        <v>4505</v>
      </c>
      <c r="D1607" s="25" t="s">
        <v>2981</v>
      </c>
      <c r="E1607" s="26" t="b">
        <v>0</v>
      </c>
      <c r="F1607" s="44" t="s">
        <v>11653</v>
      </c>
    </row>
    <row r="1608" spans="1:6" x14ac:dyDescent="0.2">
      <c r="A1608" s="92"/>
      <c r="B1608" s="5" t="s">
        <v>4506</v>
      </c>
      <c r="C1608" s="5" t="s">
        <v>4507</v>
      </c>
      <c r="D1608" s="25" t="s">
        <v>2981</v>
      </c>
      <c r="E1608" s="26" t="b">
        <v>0</v>
      </c>
      <c r="F1608" s="44" t="s">
        <v>11653</v>
      </c>
    </row>
    <row r="1609" spans="1:6" x14ac:dyDescent="0.2">
      <c r="A1609" s="92"/>
      <c r="B1609" s="5" t="s">
        <v>4508</v>
      </c>
      <c r="C1609" s="5" t="s">
        <v>4509</v>
      </c>
      <c r="D1609" s="25" t="s">
        <v>2981</v>
      </c>
      <c r="E1609" s="26" t="b">
        <v>0</v>
      </c>
      <c r="F1609" s="44" t="s">
        <v>11653</v>
      </c>
    </row>
    <row r="1610" spans="1:6" x14ac:dyDescent="0.2">
      <c r="A1610" s="93"/>
      <c r="B1610" s="14" t="s">
        <v>4510</v>
      </c>
      <c r="C1610" s="14" t="s">
        <v>4511</v>
      </c>
      <c r="D1610" s="27" t="s">
        <v>2981</v>
      </c>
      <c r="E1610" s="28" t="b">
        <v>0</v>
      </c>
      <c r="F1610" s="45" t="s">
        <v>11653</v>
      </c>
    </row>
    <row r="1611" spans="1:6" x14ac:dyDescent="0.2">
      <c r="A1611" s="91" t="str">
        <f>HYPERLINK("[#]Codes_for_GE_Names!A126:H126","GUINEA-BISSAU")</f>
        <v>GUINEA-BISSAU</v>
      </c>
      <c r="B1611" s="11" t="s">
        <v>4512</v>
      </c>
      <c r="C1611" s="11" t="s">
        <v>4513</v>
      </c>
      <c r="D1611" s="11" t="s">
        <v>4514</v>
      </c>
      <c r="E1611" s="15" t="b">
        <v>1</v>
      </c>
      <c r="F1611" s="43" t="s">
        <v>12565</v>
      </c>
    </row>
    <row r="1612" spans="1:6" x14ac:dyDescent="0.2">
      <c r="A1612" s="92"/>
      <c r="B1612" s="5" t="s">
        <v>4515</v>
      </c>
      <c r="C1612" s="5" t="s">
        <v>4516</v>
      </c>
      <c r="D1612" s="25" t="s">
        <v>1589</v>
      </c>
      <c r="E1612" s="26" t="b">
        <v>0</v>
      </c>
      <c r="F1612" s="44" t="s">
        <v>11653</v>
      </c>
    </row>
    <row r="1613" spans="1:6" x14ac:dyDescent="0.2">
      <c r="A1613" s="92"/>
      <c r="B1613" s="5" t="s">
        <v>4517</v>
      </c>
      <c r="C1613" s="5" t="s">
        <v>4518</v>
      </c>
      <c r="D1613" s="5" t="s">
        <v>1891</v>
      </c>
      <c r="E1613" s="16" t="b">
        <v>1</v>
      </c>
      <c r="F1613" s="38" t="s">
        <v>12566</v>
      </c>
    </row>
    <row r="1614" spans="1:6" x14ac:dyDescent="0.2">
      <c r="A1614" s="92"/>
      <c r="B1614" s="5" t="s">
        <v>4519</v>
      </c>
      <c r="C1614" s="5" t="s">
        <v>4520</v>
      </c>
      <c r="D1614" s="5" t="s">
        <v>1891</v>
      </c>
      <c r="E1614" s="16" t="b">
        <v>1</v>
      </c>
      <c r="F1614" s="38" t="s">
        <v>12567</v>
      </c>
    </row>
    <row r="1615" spans="1:6" x14ac:dyDescent="0.2">
      <c r="A1615" s="92"/>
      <c r="B1615" s="5" t="s">
        <v>4521</v>
      </c>
      <c r="C1615" s="5" t="s">
        <v>4522</v>
      </c>
      <c r="D1615" s="25" t="s">
        <v>1589</v>
      </c>
      <c r="E1615" s="26" t="b">
        <v>0</v>
      </c>
      <c r="F1615" s="44" t="s">
        <v>11653</v>
      </c>
    </row>
    <row r="1616" spans="1:6" x14ac:dyDescent="0.2">
      <c r="A1616" s="92"/>
      <c r="B1616" s="5" t="s">
        <v>4523</v>
      </c>
      <c r="C1616" s="5" t="s">
        <v>4524</v>
      </c>
      <c r="D1616" s="5" t="s">
        <v>1891</v>
      </c>
      <c r="E1616" s="16" t="b">
        <v>1</v>
      </c>
      <c r="F1616" s="38" t="s">
        <v>12568</v>
      </c>
    </row>
    <row r="1617" spans="1:6" x14ac:dyDescent="0.2">
      <c r="A1617" s="92"/>
      <c r="B1617" s="5" t="s">
        <v>4525</v>
      </c>
      <c r="C1617" s="5" t="s">
        <v>4526</v>
      </c>
      <c r="D1617" s="5" t="s">
        <v>1891</v>
      </c>
      <c r="E1617" s="16" t="b">
        <v>1</v>
      </c>
      <c r="F1617" s="38" t="s">
        <v>12569</v>
      </c>
    </row>
    <row r="1618" spans="1:6" x14ac:dyDescent="0.2">
      <c r="A1618" s="92"/>
      <c r="B1618" s="5" t="s">
        <v>4527</v>
      </c>
      <c r="C1618" s="5" t="s">
        <v>4528</v>
      </c>
      <c r="D1618" s="5" t="s">
        <v>1891</v>
      </c>
      <c r="E1618" s="16" t="b">
        <v>1</v>
      </c>
      <c r="F1618" s="38" t="s">
        <v>12570</v>
      </c>
    </row>
    <row r="1619" spans="1:6" x14ac:dyDescent="0.2">
      <c r="A1619" s="92"/>
      <c r="B1619" s="5" t="s">
        <v>4529</v>
      </c>
      <c r="C1619" s="5" t="s">
        <v>4530</v>
      </c>
      <c r="D1619" s="25" t="s">
        <v>1589</v>
      </c>
      <c r="E1619" s="26" t="b">
        <v>0</v>
      </c>
      <c r="F1619" s="44" t="s">
        <v>11653</v>
      </c>
    </row>
    <row r="1620" spans="1:6" x14ac:dyDescent="0.2">
      <c r="A1620" s="92"/>
      <c r="B1620" s="5" t="s">
        <v>4531</v>
      </c>
      <c r="C1620" s="5" t="s">
        <v>4532</v>
      </c>
      <c r="D1620" s="5" t="s">
        <v>1891</v>
      </c>
      <c r="E1620" s="16" t="b">
        <v>1</v>
      </c>
      <c r="F1620" s="38" t="s">
        <v>12571</v>
      </c>
    </row>
    <row r="1621" spans="1:6" x14ac:dyDescent="0.2">
      <c r="A1621" s="92"/>
      <c r="B1621" s="5" t="s">
        <v>4533</v>
      </c>
      <c r="C1621" s="5" t="s">
        <v>4534</v>
      </c>
      <c r="D1621" s="5" t="s">
        <v>1891</v>
      </c>
      <c r="E1621" s="16" t="b">
        <v>1</v>
      </c>
      <c r="F1621" s="38" t="s">
        <v>12572</v>
      </c>
    </row>
    <row r="1622" spans="1:6" x14ac:dyDescent="0.2">
      <c r="A1622" s="93"/>
      <c r="B1622" s="14" t="s">
        <v>4535</v>
      </c>
      <c r="C1622" s="14" t="s">
        <v>4536</v>
      </c>
      <c r="D1622" s="14" t="s">
        <v>1891</v>
      </c>
      <c r="E1622" s="17" t="b">
        <v>1</v>
      </c>
      <c r="F1622" s="39" t="s">
        <v>12573</v>
      </c>
    </row>
    <row r="1623" spans="1:6" x14ac:dyDescent="0.2">
      <c r="A1623" s="91" t="str">
        <f>HYPERLINK("[#]Codes_for_GE_Names!A127:H127","GUYANA")</f>
        <v>GUYANA</v>
      </c>
      <c r="B1623" s="11" t="s">
        <v>4537</v>
      </c>
      <c r="C1623" s="11" t="s">
        <v>4538</v>
      </c>
      <c r="D1623" s="11" t="s">
        <v>1891</v>
      </c>
      <c r="E1623" s="15" t="b">
        <v>1</v>
      </c>
      <c r="F1623" s="43" t="s">
        <v>12574</v>
      </c>
    </row>
    <row r="1624" spans="1:6" x14ac:dyDescent="0.2">
      <c r="A1624" s="92"/>
      <c r="B1624" s="5" t="s">
        <v>4539</v>
      </c>
      <c r="C1624" s="5" t="s">
        <v>4540</v>
      </c>
      <c r="D1624" s="5" t="s">
        <v>1891</v>
      </c>
      <c r="E1624" s="16" t="b">
        <v>1</v>
      </c>
      <c r="F1624" s="38" t="s">
        <v>12575</v>
      </c>
    </row>
    <row r="1625" spans="1:6" x14ac:dyDescent="0.2">
      <c r="A1625" s="92"/>
      <c r="B1625" s="5" t="s">
        <v>4541</v>
      </c>
      <c r="C1625" s="5" t="s">
        <v>4542</v>
      </c>
      <c r="D1625" s="5" t="s">
        <v>1891</v>
      </c>
      <c r="E1625" s="16" t="b">
        <v>1</v>
      </c>
      <c r="F1625" s="38" t="s">
        <v>12576</v>
      </c>
    </row>
    <row r="1626" spans="1:6" x14ac:dyDescent="0.2">
      <c r="A1626" s="92"/>
      <c r="B1626" s="5" t="s">
        <v>4543</v>
      </c>
      <c r="C1626" s="5" t="s">
        <v>4544</v>
      </c>
      <c r="D1626" s="5" t="s">
        <v>1891</v>
      </c>
      <c r="E1626" s="16" t="b">
        <v>1</v>
      </c>
      <c r="F1626" s="38" t="s">
        <v>12577</v>
      </c>
    </row>
    <row r="1627" spans="1:6" x14ac:dyDescent="0.2">
      <c r="A1627" s="92"/>
      <c r="B1627" s="5" t="s">
        <v>4545</v>
      </c>
      <c r="C1627" s="5" t="s">
        <v>4546</v>
      </c>
      <c r="D1627" s="5" t="s">
        <v>1891</v>
      </c>
      <c r="E1627" s="16" t="b">
        <v>1</v>
      </c>
      <c r="F1627" s="38" t="s">
        <v>12578</v>
      </c>
    </row>
    <row r="1628" spans="1:6" x14ac:dyDescent="0.2">
      <c r="A1628" s="92"/>
      <c r="B1628" s="5" t="s">
        <v>4547</v>
      </c>
      <c r="C1628" s="5" t="s">
        <v>4548</v>
      </c>
      <c r="D1628" s="5" t="s">
        <v>1891</v>
      </c>
      <c r="E1628" s="16" t="b">
        <v>1</v>
      </c>
      <c r="F1628" s="38" t="s">
        <v>12579</v>
      </c>
    </row>
    <row r="1629" spans="1:6" x14ac:dyDescent="0.2">
      <c r="A1629" s="92"/>
      <c r="B1629" s="5" t="s">
        <v>4549</v>
      </c>
      <c r="C1629" s="5" t="s">
        <v>4550</v>
      </c>
      <c r="D1629" s="5" t="s">
        <v>1891</v>
      </c>
      <c r="E1629" s="16" t="b">
        <v>1</v>
      </c>
      <c r="F1629" s="38" t="s">
        <v>12580</v>
      </c>
    </row>
    <row r="1630" spans="1:6" x14ac:dyDescent="0.2">
      <c r="A1630" s="92"/>
      <c r="B1630" s="5" t="s">
        <v>4551</v>
      </c>
      <c r="C1630" s="5" t="s">
        <v>4552</v>
      </c>
      <c r="D1630" s="5" t="s">
        <v>1891</v>
      </c>
      <c r="E1630" s="16" t="b">
        <v>1</v>
      </c>
      <c r="F1630" s="38" t="s">
        <v>12581</v>
      </c>
    </row>
    <row r="1631" spans="1:6" x14ac:dyDescent="0.2">
      <c r="A1631" s="92"/>
      <c r="B1631" s="5" t="s">
        <v>4553</v>
      </c>
      <c r="C1631" s="5" t="s">
        <v>4554</v>
      </c>
      <c r="D1631" s="5" t="s">
        <v>1891</v>
      </c>
      <c r="E1631" s="16" t="b">
        <v>1</v>
      </c>
      <c r="F1631" s="38" t="s">
        <v>12582</v>
      </c>
    </row>
    <row r="1632" spans="1:6" x14ac:dyDescent="0.2">
      <c r="A1632" s="93"/>
      <c r="B1632" s="14" t="s">
        <v>4555</v>
      </c>
      <c r="C1632" s="14" t="s">
        <v>4556</v>
      </c>
      <c r="D1632" s="14" t="s">
        <v>1891</v>
      </c>
      <c r="E1632" s="17" t="b">
        <v>1</v>
      </c>
      <c r="F1632" s="39" t="s">
        <v>12583</v>
      </c>
    </row>
    <row r="1633" spans="1:6" x14ac:dyDescent="0.2">
      <c r="A1633" s="91" t="str">
        <f>HYPERLINK("[#]Codes_for_GE_Names!A128:H128","HAITI")</f>
        <v>HAITI</v>
      </c>
      <c r="B1633" s="11" t="s">
        <v>4557</v>
      </c>
      <c r="C1633" s="11" t="s">
        <v>4558</v>
      </c>
      <c r="D1633" s="11" t="s">
        <v>2387</v>
      </c>
      <c r="E1633" s="15" t="b">
        <v>1</v>
      </c>
      <c r="F1633" s="43" t="s">
        <v>12584</v>
      </c>
    </row>
    <row r="1634" spans="1:6" x14ac:dyDescent="0.2">
      <c r="A1634" s="92"/>
      <c r="B1634" s="5" t="s">
        <v>4559</v>
      </c>
      <c r="C1634" s="5" t="s">
        <v>2676</v>
      </c>
      <c r="D1634" s="5" t="s">
        <v>2387</v>
      </c>
      <c r="E1634" s="16" t="b">
        <v>1</v>
      </c>
      <c r="F1634" s="38" t="s">
        <v>12585</v>
      </c>
    </row>
    <row r="1635" spans="1:6" x14ac:dyDescent="0.2">
      <c r="A1635" s="92"/>
      <c r="B1635" s="5" t="s">
        <v>4560</v>
      </c>
      <c r="C1635" s="5" t="s">
        <v>4561</v>
      </c>
      <c r="D1635" s="5" t="s">
        <v>2387</v>
      </c>
      <c r="E1635" s="16" t="b">
        <v>1</v>
      </c>
      <c r="F1635" s="38" t="s">
        <v>12586</v>
      </c>
    </row>
    <row r="1636" spans="1:6" x14ac:dyDescent="0.2">
      <c r="A1636" s="92"/>
      <c r="B1636" s="5" t="s">
        <v>4562</v>
      </c>
      <c r="C1636" s="5" t="s">
        <v>4563</v>
      </c>
      <c r="D1636" s="5" t="s">
        <v>2387</v>
      </c>
      <c r="E1636" s="16" t="b">
        <v>1</v>
      </c>
      <c r="F1636" s="38" t="s">
        <v>12587</v>
      </c>
    </row>
    <row r="1637" spans="1:6" x14ac:dyDescent="0.2">
      <c r="A1637" s="92"/>
      <c r="B1637" s="5" t="s">
        <v>4564</v>
      </c>
      <c r="C1637" s="5" t="s">
        <v>2734</v>
      </c>
      <c r="D1637" s="5" t="s">
        <v>2387</v>
      </c>
      <c r="E1637" s="16" t="b">
        <v>1</v>
      </c>
      <c r="F1637" s="38" t="s">
        <v>12588</v>
      </c>
    </row>
    <row r="1638" spans="1:6" x14ac:dyDescent="0.2">
      <c r="A1638" s="92"/>
      <c r="B1638" s="5" t="s">
        <v>4565</v>
      </c>
      <c r="C1638" s="5" t="s">
        <v>4566</v>
      </c>
      <c r="D1638" s="5" t="s">
        <v>2387</v>
      </c>
      <c r="E1638" s="16" t="b">
        <v>1</v>
      </c>
      <c r="F1638" s="38" t="s">
        <v>12589</v>
      </c>
    </row>
    <row r="1639" spans="1:6" x14ac:dyDescent="0.2">
      <c r="A1639" s="92"/>
      <c r="B1639" s="5" t="s">
        <v>4567</v>
      </c>
      <c r="C1639" s="5" t="s">
        <v>4568</v>
      </c>
      <c r="D1639" s="5" t="s">
        <v>2387</v>
      </c>
      <c r="E1639" s="16" t="b">
        <v>1</v>
      </c>
      <c r="F1639" s="38" t="s">
        <v>12590</v>
      </c>
    </row>
    <row r="1640" spans="1:6" x14ac:dyDescent="0.2">
      <c r="A1640" s="92"/>
      <c r="B1640" s="5" t="s">
        <v>4569</v>
      </c>
      <c r="C1640" s="5" t="s">
        <v>2948</v>
      </c>
      <c r="D1640" s="5" t="s">
        <v>2387</v>
      </c>
      <c r="E1640" s="16" t="b">
        <v>1</v>
      </c>
      <c r="F1640" s="38" t="s">
        <v>12591</v>
      </c>
    </row>
    <row r="1641" spans="1:6" x14ac:dyDescent="0.2">
      <c r="A1641" s="92"/>
      <c r="B1641" s="5" t="s">
        <v>4570</v>
      </c>
      <c r="C1641" s="5" t="s">
        <v>2952</v>
      </c>
      <c r="D1641" s="5" t="s">
        <v>2387</v>
      </c>
      <c r="E1641" s="16" t="b">
        <v>1</v>
      </c>
      <c r="F1641" s="38" t="s">
        <v>12592</v>
      </c>
    </row>
    <row r="1642" spans="1:6" x14ac:dyDescent="0.2">
      <c r="A1642" s="93"/>
      <c r="B1642" s="14" t="s">
        <v>4571</v>
      </c>
      <c r="C1642" s="14" t="s">
        <v>4572</v>
      </c>
      <c r="D1642" s="14" t="s">
        <v>2387</v>
      </c>
      <c r="E1642" s="17" t="b">
        <v>1</v>
      </c>
      <c r="F1642" s="39" t="s">
        <v>12593</v>
      </c>
    </row>
    <row r="1643" spans="1:6" x14ac:dyDescent="0.2">
      <c r="A1643" s="91" t="str">
        <f>HYPERLINK("[#]Codes_for_GE_Names!A132:H132","HONDURAS")</f>
        <v>HONDURAS</v>
      </c>
      <c r="B1643" s="11" t="s">
        <v>4573</v>
      </c>
      <c r="C1643" s="11" t="s">
        <v>4574</v>
      </c>
      <c r="D1643" s="11" t="s">
        <v>2387</v>
      </c>
      <c r="E1643" s="15" t="b">
        <v>1</v>
      </c>
      <c r="F1643" s="43" t="s">
        <v>12594</v>
      </c>
    </row>
    <row r="1644" spans="1:6" x14ac:dyDescent="0.2">
      <c r="A1644" s="92"/>
      <c r="B1644" s="5" t="s">
        <v>4575</v>
      </c>
      <c r="C1644" s="5" t="s">
        <v>4576</v>
      </c>
      <c r="D1644" s="5" t="s">
        <v>2387</v>
      </c>
      <c r="E1644" s="16" t="b">
        <v>1</v>
      </c>
      <c r="F1644" s="38" t="s">
        <v>12595</v>
      </c>
    </row>
    <row r="1645" spans="1:6" x14ac:dyDescent="0.2">
      <c r="A1645" s="92"/>
      <c r="B1645" s="5" t="s">
        <v>4577</v>
      </c>
      <c r="C1645" s="5" t="s">
        <v>4578</v>
      </c>
      <c r="D1645" s="5" t="s">
        <v>2387</v>
      </c>
      <c r="E1645" s="16" t="b">
        <v>1</v>
      </c>
      <c r="F1645" s="38" t="s">
        <v>12596</v>
      </c>
    </row>
    <row r="1646" spans="1:6" x14ac:dyDescent="0.2">
      <c r="A1646" s="92"/>
      <c r="B1646" s="5" t="s">
        <v>4579</v>
      </c>
      <c r="C1646" s="5" t="s">
        <v>4580</v>
      </c>
      <c r="D1646" s="5" t="s">
        <v>2387</v>
      </c>
      <c r="E1646" s="16" t="b">
        <v>1</v>
      </c>
      <c r="F1646" s="38" t="s">
        <v>12597</v>
      </c>
    </row>
    <row r="1647" spans="1:6" x14ac:dyDescent="0.2">
      <c r="A1647" s="92"/>
      <c r="B1647" s="5" t="s">
        <v>4581</v>
      </c>
      <c r="C1647" s="5" t="s">
        <v>4582</v>
      </c>
      <c r="D1647" s="5" t="s">
        <v>2387</v>
      </c>
      <c r="E1647" s="16" t="b">
        <v>1</v>
      </c>
      <c r="F1647" s="38" t="s">
        <v>12598</v>
      </c>
    </row>
    <row r="1648" spans="1:6" x14ac:dyDescent="0.2">
      <c r="A1648" s="92"/>
      <c r="B1648" s="5" t="s">
        <v>4583</v>
      </c>
      <c r="C1648" s="5" t="s">
        <v>4584</v>
      </c>
      <c r="D1648" s="5" t="s">
        <v>2387</v>
      </c>
      <c r="E1648" s="16" t="b">
        <v>1</v>
      </c>
      <c r="F1648" s="38" t="s">
        <v>12599</v>
      </c>
    </row>
    <row r="1649" spans="1:6" x14ac:dyDescent="0.2">
      <c r="A1649" s="92"/>
      <c r="B1649" s="5" t="s">
        <v>4585</v>
      </c>
      <c r="C1649" s="5" t="s">
        <v>4586</v>
      </c>
      <c r="D1649" s="5" t="s">
        <v>2387</v>
      </c>
      <c r="E1649" s="16" t="b">
        <v>1</v>
      </c>
      <c r="F1649" s="38" t="s">
        <v>12600</v>
      </c>
    </row>
    <row r="1650" spans="1:6" x14ac:dyDescent="0.2">
      <c r="A1650" s="92"/>
      <c r="B1650" s="5" t="s">
        <v>4587</v>
      </c>
      <c r="C1650" s="5" t="s">
        <v>4588</v>
      </c>
      <c r="D1650" s="5" t="s">
        <v>2387</v>
      </c>
      <c r="E1650" s="16" t="b">
        <v>1</v>
      </c>
      <c r="F1650" s="38" t="s">
        <v>12601</v>
      </c>
    </row>
    <row r="1651" spans="1:6" x14ac:dyDescent="0.2">
      <c r="A1651" s="92"/>
      <c r="B1651" s="5" t="s">
        <v>4589</v>
      </c>
      <c r="C1651" s="5" t="s">
        <v>4590</v>
      </c>
      <c r="D1651" s="5" t="s">
        <v>2387</v>
      </c>
      <c r="E1651" s="16" t="b">
        <v>1</v>
      </c>
      <c r="F1651" s="38" t="s">
        <v>12602</v>
      </c>
    </row>
    <row r="1652" spans="1:6" x14ac:dyDescent="0.2">
      <c r="A1652" s="92"/>
      <c r="B1652" s="5" t="s">
        <v>4591</v>
      </c>
      <c r="C1652" s="5" t="s">
        <v>4592</v>
      </c>
      <c r="D1652" s="5" t="s">
        <v>2387</v>
      </c>
      <c r="E1652" s="16" t="b">
        <v>1</v>
      </c>
      <c r="F1652" s="38" t="s">
        <v>12603</v>
      </c>
    </row>
    <row r="1653" spans="1:6" x14ac:dyDescent="0.2">
      <c r="A1653" s="92"/>
      <c r="B1653" s="5" t="s">
        <v>4593</v>
      </c>
      <c r="C1653" s="5" t="s">
        <v>4594</v>
      </c>
      <c r="D1653" s="5" t="s">
        <v>2387</v>
      </c>
      <c r="E1653" s="16" t="b">
        <v>1</v>
      </c>
      <c r="F1653" s="38" t="s">
        <v>12604</v>
      </c>
    </row>
    <row r="1654" spans="1:6" x14ac:dyDescent="0.2">
      <c r="A1654" s="92"/>
      <c r="B1654" s="5" t="s">
        <v>4595</v>
      </c>
      <c r="C1654" s="5" t="s">
        <v>2478</v>
      </c>
      <c r="D1654" s="5" t="s">
        <v>2387</v>
      </c>
      <c r="E1654" s="16" t="b">
        <v>1</v>
      </c>
      <c r="F1654" s="38" t="s">
        <v>12605</v>
      </c>
    </row>
    <row r="1655" spans="1:6" x14ac:dyDescent="0.2">
      <c r="A1655" s="92"/>
      <c r="B1655" s="5" t="s">
        <v>4596</v>
      </c>
      <c r="C1655" s="5" t="s">
        <v>4597</v>
      </c>
      <c r="D1655" s="5" t="s">
        <v>2387</v>
      </c>
      <c r="E1655" s="16" t="b">
        <v>1</v>
      </c>
      <c r="F1655" s="38" t="s">
        <v>12606</v>
      </c>
    </row>
    <row r="1656" spans="1:6" x14ac:dyDescent="0.2">
      <c r="A1656" s="92"/>
      <c r="B1656" s="5" t="s">
        <v>4598</v>
      </c>
      <c r="C1656" s="5" t="s">
        <v>4599</v>
      </c>
      <c r="D1656" s="5" t="s">
        <v>2387</v>
      </c>
      <c r="E1656" s="16" t="b">
        <v>1</v>
      </c>
      <c r="F1656" s="38" t="s">
        <v>12607</v>
      </c>
    </row>
    <row r="1657" spans="1:6" x14ac:dyDescent="0.2">
      <c r="A1657" s="92"/>
      <c r="B1657" s="5" t="s">
        <v>4600</v>
      </c>
      <c r="C1657" s="5" t="s">
        <v>4601</v>
      </c>
      <c r="D1657" s="5" t="s">
        <v>2387</v>
      </c>
      <c r="E1657" s="16" t="b">
        <v>1</v>
      </c>
      <c r="F1657" s="38" t="s">
        <v>12608</v>
      </c>
    </row>
    <row r="1658" spans="1:6" x14ac:dyDescent="0.2">
      <c r="A1658" s="92"/>
      <c r="B1658" s="5" t="s">
        <v>4602</v>
      </c>
      <c r="C1658" s="5" t="s">
        <v>4603</v>
      </c>
      <c r="D1658" s="5" t="s">
        <v>2387</v>
      </c>
      <c r="E1658" s="16" t="b">
        <v>1</v>
      </c>
      <c r="F1658" s="38" t="s">
        <v>12609</v>
      </c>
    </row>
    <row r="1659" spans="1:6" x14ac:dyDescent="0.2">
      <c r="A1659" s="92"/>
      <c r="B1659" s="5" t="s">
        <v>4604</v>
      </c>
      <c r="C1659" s="5" t="s">
        <v>4605</v>
      </c>
      <c r="D1659" s="5" t="s">
        <v>2387</v>
      </c>
      <c r="E1659" s="16" t="b">
        <v>1</v>
      </c>
      <c r="F1659" s="38" t="s">
        <v>12610</v>
      </c>
    </row>
    <row r="1660" spans="1:6" x14ac:dyDescent="0.2">
      <c r="A1660" s="93"/>
      <c r="B1660" s="14" t="s">
        <v>4606</v>
      </c>
      <c r="C1660" s="14" t="s">
        <v>4607</v>
      </c>
      <c r="D1660" s="14" t="s">
        <v>2387</v>
      </c>
      <c r="E1660" s="17" t="b">
        <v>1</v>
      </c>
      <c r="F1660" s="39" t="s">
        <v>12611</v>
      </c>
    </row>
    <row r="1661" spans="1:6" x14ac:dyDescent="0.2">
      <c r="A1661" s="91" t="str">
        <f>HYPERLINK("[#]Codes_for_GE_Names!A135:H135","HUNGARY")</f>
        <v>HUNGARY</v>
      </c>
      <c r="B1661" s="11" t="s">
        <v>4608</v>
      </c>
      <c r="C1661" s="11" t="s">
        <v>4609</v>
      </c>
      <c r="D1661" s="11" t="s">
        <v>1658</v>
      </c>
      <c r="E1661" s="15" t="b">
        <v>1</v>
      </c>
      <c r="F1661" s="43" t="s">
        <v>12612</v>
      </c>
    </row>
    <row r="1662" spans="1:6" x14ac:dyDescent="0.2">
      <c r="A1662" s="89"/>
      <c r="B1662" s="5" t="s">
        <v>16703</v>
      </c>
      <c r="C1662" s="5" t="s">
        <v>16704</v>
      </c>
      <c r="D1662" s="5" t="s">
        <v>15788</v>
      </c>
      <c r="E1662" s="16" t="b">
        <v>1</v>
      </c>
      <c r="F1662" s="44" t="s">
        <v>11653</v>
      </c>
    </row>
    <row r="1663" spans="1:6" x14ac:dyDescent="0.2">
      <c r="A1663" s="92"/>
      <c r="B1663" s="5" t="s">
        <v>4610</v>
      </c>
      <c r="C1663" s="5" t="s">
        <v>4611</v>
      </c>
      <c r="D1663" s="5" t="s">
        <v>1658</v>
      </c>
      <c r="E1663" s="16" t="b">
        <v>1</v>
      </c>
      <c r="F1663" s="38" t="s">
        <v>12613</v>
      </c>
    </row>
    <row r="1664" spans="1:6" x14ac:dyDescent="0.2">
      <c r="A1664" s="92"/>
      <c r="B1664" s="5" t="s">
        <v>4612</v>
      </c>
      <c r="C1664" s="5" t="s">
        <v>4613</v>
      </c>
      <c r="D1664" s="5" t="s">
        <v>1658</v>
      </c>
      <c r="E1664" s="16" t="b">
        <v>1</v>
      </c>
      <c r="F1664" s="38" t="s">
        <v>12614</v>
      </c>
    </row>
    <row r="1665" spans="1:6" x14ac:dyDescent="0.2">
      <c r="A1665" s="92"/>
      <c r="B1665" s="5" t="s">
        <v>4614</v>
      </c>
      <c r="C1665" s="5" t="s">
        <v>4615</v>
      </c>
      <c r="D1665" s="5" t="s">
        <v>15788</v>
      </c>
      <c r="E1665" s="16" t="b">
        <v>1</v>
      </c>
      <c r="F1665" s="38" t="s">
        <v>12615</v>
      </c>
    </row>
    <row r="1666" spans="1:6" x14ac:dyDescent="0.2">
      <c r="A1666" s="92"/>
      <c r="B1666" s="5" t="s">
        <v>4616</v>
      </c>
      <c r="C1666" s="5" t="s">
        <v>4617</v>
      </c>
      <c r="D1666" s="5" t="s">
        <v>1658</v>
      </c>
      <c r="E1666" s="16" t="b">
        <v>1</v>
      </c>
      <c r="F1666" s="38" t="s">
        <v>12616</v>
      </c>
    </row>
    <row r="1667" spans="1:6" x14ac:dyDescent="0.2">
      <c r="A1667" s="92"/>
      <c r="B1667" s="5" t="s">
        <v>4618</v>
      </c>
      <c r="C1667" s="5" t="s">
        <v>4619</v>
      </c>
      <c r="D1667" s="5" t="s">
        <v>3544</v>
      </c>
      <c r="E1667" s="16" t="b">
        <v>1</v>
      </c>
      <c r="F1667" s="38" t="s">
        <v>12617</v>
      </c>
    </row>
    <row r="1668" spans="1:6" x14ac:dyDescent="0.2">
      <c r="A1668" s="92"/>
      <c r="B1668" s="5" t="s">
        <v>4620</v>
      </c>
      <c r="C1668" s="5" t="s">
        <v>16226</v>
      </c>
      <c r="D1668" s="5" t="s">
        <v>1658</v>
      </c>
      <c r="E1668" s="16" t="b">
        <v>1</v>
      </c>
      <c r="F1668" s="38" t="s">
        <v>12618</v>
      </c>
    </row>
    <row r="1669" spans="1:6" x14ac:dyDescent="0.2">
      <c r="A1669" s="92"/>
      <c r="B1669" s="5" t="s">
        <v>4621</v>
      </c>
      <c r="C1669" s="5" t="s">
        <v>4622</v>
      </c>
      <c r="D1669" s="5" t="s">
        <v>15788</v>
      </c>
      <c r="E1669" s="16" t="b">
        <v>1</v>
      </c>
      <c r="F1669" s="38" t="s">
        <v>12619</v>
      </c>
    </row>
    <row r="1670" spans="1:6" x14ac:dyDescent="0.2">
      <c r="A1670" s="92"/>
      <c r="B1670" s="5" t="s">
        <v>4623</v>
      </c>
      <c r="C1670" s="5" t="s">
        <v>4624</v>
      </c>
      <c r="D1670" s="5" t="s">
        <v>15788</v>
      </c>
      <c r="E1670" s="16" t="b">
        <v>1</v>
      </c>
      <c r="F1670" s="38" t="s">
        <v>12620</v>
      </c>
    </row>
    <row r="1671" spans="1:6" x14ac:dyDescent="0.2">
      <c r="A1671" s="92"/>
      <c r="B1671" s="5" t="s">
        <v>4625</v>
      </c>
      <c r="C1671" s="5" t="s">
        <v>4626</v>
      </c>
      <c r="D1671" s="5" t="s">
        <v>15788</v>
      </c>
      <c r="E1671" s="16" t="b">
        <v>1</v>
      </c>
      <c r="F1671" s="38" t="s">
        <v>12621</v>
      </c>
    </row>
    <row r="1672" spans="1:6" x14ac:dyDescent="0.2">
      <c r="A1672" s="92"/>
      <c r="B1672" s="5" t="s">
        <v>4627</v>
      </c>
      <c r="C1672" s="5" t="s">
        <v>4628</v>
      </c>
      <c r="D1672" s="5" t="s">
        <v>15788</v>
      </c>
      <c r="E1672" s="16" t="b">
        <v>1</v>
      </c>
      <c r="F1672" s="38" t="s">
        <v>12622</v>
      </c>
    </row>
    <row r="1673" spans="1:6" x14ac:dyDescent="0.2">
      <c r="A1673" s="92"/>
      <c r="B1673" s="5" t="s">
        <v>16705</v>
      </c>
      <c r="C1673" s="5" t="s">
        <v>16706</v>
      </c>
      <c r="D1673" s="5" t="s">
        <v>15788</v>
      </c>
      <c r="E1673" s="16" t="b">
        <v>1</v>
      </c>
      <c r="F1673" s="44" t="s">
        <v>11653</v>
      </c>
    </row>
    <row r="1674" spans="1:6" x14ac:dyDescent="0.2">
      <c r="A1674" s="92"/>
      <c r="B1674" s="5" t="s">
        <v>4629</v>
      </c>
      <c r="C1674" s="5" t="s">
        <v>4630</v>
      </c>
      <c r="D1674" s="5" t="s">
        <v>1658</v>
      </c>
      <c r="E1674" s="16" t="b">
        <v>1</v>
      </c>
      <c r="F1674" s="38" t="s">
        <v>12623</v>
      </c>
    </row>
    <row r="1675" spans="1:6" x14ac:dyDescent="0.2">
      <c r="A1675" s="92"/>
      <c r="B1675" s="5" t="s">
        <v>4631</v>
      </c>
      <c r="C1675" s="5" t="s">
        <v>4632</v>
      </c>
      <c r="D1675" s="5" t="s">
        <v>15788</v>
      </c>
      <c r="E1675" s="16" t="b">
        <v>1</v>
      </c>
      <c r="F1675" s="38" t="s">
        <v>12624</v>
      </c>
    </row>
    <row r="1676" spans="1:6" x14ac:dyDescent="0.2">
      <c r="A1676" s="92"/>
      <c r="B1676" s="5" t="s">
        <v>4633</v>
      </c>
      <c r="C1676" s="5" t="s">
        <v>4634</v>
      </c>
      <c r="D1676" s="5" t="s">
        <v>1658</v>
      </c>
      <c r="E1676" s="16" t="b">
        <v>1</v>
      </c>
      <c r="F1676" s="38" t="s">
        <v>12625</v>
      </c>
    </row>
    <row r="1677" spans="1:6" x14ac:dyDescent="0.2">
      <c r="A1677" s="92"/>
      <c r="B1677" s="5" t="s">
        <v>4635</v>
      </c>
      <c r="C1677" s="5" t="s">
        <v>4636</v>
      </c>
      <c r="D1677" s="5" t="s">
        <v>1658</v>
      </c>
      <c r="E1677" s="16" t="b">
        <v>1</v>
      </c>
      <c r="F1677" s="38" t="s">
        <v>12626</v>
      </c>
    </row>
    <row r="1678" spans="1:6" x14ac:dyDescent="0.2">
      <c r="A1678" s="92"/>
      <c r="B1678" s="5" t="s">
        <v>4637</v>
      </c>
      <c r="C1678" s="5" t="s">
        <v>4638</v>
      </c>
      <c r="D1678" s="5" t="s">
        <v>1658</v>
      </c>
      <c r="E1678" s="16" t="b">
        <v>1</v>
      </c>
      <c r="F1678" s="38" t="s">
        <v>12627</v>
      </c>
    </row>
    <row r="1679" spans="1:6" x14ac:dyDescent="0.2">
      <c r="A1679" s="92"/>
      <c r="B1679" s="5" t="s">
        <v>4639</v>
      </c>
      <c r="C1679" s="5" t="s">
        <v>4640</v>
      </c>
      <c r="D1679" s="5" t="s">
        <v>15788</v>
      </c>
      <c r="E1679" s="16" t="b">
        <v>1</v>
      </c>
      <c r="F1679" s="38" t="s">
        <v>12628</v>
      </c>
    </row>
    <row r="1680" spans="1:6" x14ac:dyDescent="0.2">
      <c r="A1680" s="92"/>
      <c r="B1680" s="5" t="s">
        <v>4641</v>
      </c>
      <c r="C1680" s="5" t="s">
        <v>4642</v>
      </c>
      <c r="D1680" s="5" t="s">
        <v>1658</v>
      </c>
      <c r="E1680" s="16" t="b">
        <v>1</v>
      </c>
      <c r="F1680" s="38" t="s">
        <v>12629</v>
      </c>
    </row>
    <row r="1681" spans="1:6" x14ac:dyDescent="0.2">
      <c r="A1681" s="92"/>
      <c r="B1681" s="5" t="s">
        <v>4643</v>
      </c>
      <c r="C1681" s="5" t="s">
        <v>4644</v>
      </c>
      <c r="D1681" s="5" t="s">
        <v>15788</v>
      </c>
      <c r="E1681" s="16" t="b">
        <v>1</v>
      </c>
      <c r="F1681" s="38" t="s">
        <v>12630</v>
      </c>
    </row>
    <row r="1682" spans="1:6" x14ac:dyDescent="0.2">
      <c r="A1682" s="92"/>
      <c r="B1682" s="5" t="s">
        <v>4645</v>
      </c>
      <c r="C1682" s="5" t="s">
        <v>4646</v>
      </c>
      <c r="D1682" s="5" t="s">
        <v>15788</v>
      </c>
      <c r="E1682" s="16" t="b">
        <v>1</v>
      </c>
      <c r="F1682" s="38" t="s">
        <v>12631</v>
      </c>
    </row>
    <row r="1683" spans="1:6" x14ac:dyDescent="0.2">
      <c r="A1683" s="92"/>
      <c r="B1683" s="5" t="s">
        <v>4647</v>
      </c>
      <c r="C1683" s="5" t="s">
        <v>4648</v>
      </c>
      <c r="D1683" s="5" t="s">
        <v>1658</v>
      </c>
      <c r="E1683" s="16" t="b">
        <v>1</v>
      </c>
      <c r="F1683" s="38" t="s">
        <v>12632</v>
      </c>
    </row>
    <row r="1684" spans="1:6" x14ac:dyDescent="0.2">
      <c r="A1684" s="92"/>
      <c r="B1684" s="5" t="s">
        <v>4649</v>
      </c>
      <c r="C1684" s="5" t="s">
        <v>4650</v>
      </c>
      <c r="D1684" s="5" t="s">
        <v>15788</v>
      </c>
      <c r="E1684" s="16" t="b">
        <v>1</v>
      </c>
      <c r="F1684" s="38" t="s">
        <v>12633</v>
      </c>
    </row>
    <row r="1685" spans="1:6" x14ac:dyDescent="0.2">
      <c r="A1685" s="92"/>
      <c r="B1685" s="5" t="s">
        <v>4651</v>
      </c>
      <c r="C1685" s="5" t="s">
        <v>4652</v>
      </c>
      <c r="D1685" s="5" t="s">
        <v>15788</v>
      </c>
      <c r="E1685" s="16" t="b">
        <v>1</v>
      </c>
      <c r="F1685" s="38" t="s">
        <v>12634</v>
      </c>
    </row>
    <row r="1686" spans="1:6" x14ac:dyDescent="0.2">
      <c r="A1686" s="92"/>
      <c r="B1686" s="5" t="s">
        <v>4653</v>
      </c>
      <c r="C1686" s="5" t="s">
        <v>4654</v>
      </c>
      <c r="D1686" s="5" t="s">
        <v>1658</v>
      </c>
      <c r="E1686" s="16" t="b">
        <v>1</v>
      </c>
      <c r="F1686" s="38" t="s">
        <v>12635</v>
      </c>
    </row>
    <row r="1687" spans="1:6" x14ac:dyDescent="0.2">
      <c r="A1687" s="92"/>
      <c r="B1687" s="5" t="s">
        <v>4655</v>
      </c>
      <c r="C1687" s="5" t="s">
        <v>4656</v>
      </c>
      <c r="D1687" s="5" t="s">
        <v>15788</v>
      </c>
      <c r="E1687" s="16" t="b">
        <v>1</v>
      </c>
      <c r="F1687" s="38" t="s">
        <v>12636</v>
      </c>
    </row>
    <row r="1688" spans="1:6" x14ac:dyDescent="0.2">
      <c r="A1688" s="92"/>
      <c r="B1688" s="5" t="s">
        <v>4657</v>
      </c>
      <c r="C1688" s="5" t="s">
        <v>4658</v>
      </c>
      <c r="D1688" s="5" t="s">
        <v>15788</v>
      </c>
      <c r="E1688" s="16" t="b">
        <v>1</v>
      </c>
      <c r="F1688" s="38" t="s">
        <v>12637</v>
      </c>
    </row>
    <row r="1689" spans="1:6" x14ac:dyDescent="0.2">
      <c r="A1689" s="92"/>
      <c r="B1689" s="5" t="s">
        <v>4659</v>
      </c>
      <c r="C1689" s="5" t="s">
        <v>4660</v>
      </c>
      <c r="D1689" s="5" t="s">
        <v>1658</v>
      </c>
      <c r="E1689" s="16" t="b">
        <v>1</v>
      </c>
      <c r="F1689" s="38" t="s">
        <v>12638</v>
      </c>
    </row>
    <row r="1690" spans="1:6" x14ac:dyDescent="0.2">
      <c r="A1690" s="92"/>
      <c r="B1690" s="5" t="s">
        <v>4661</v>
      </c>
      <c r="C1690" s="5" t="s">
        <v>4662</v>
      </c>
      <c r="D1690" s="5" t="s">
        <v>15788</v>
      </c>
      <c r="E1690" s="16" t="b">
        <v>1</v>
      </c>
      <c r="F1690" s="38" t="s">
        <v>12639</v>
      </c>
    </row>
    <row r="1691" spans="1:6" x14ac:dyDescent="0.2">
      <c r="A1691" s="92"/>
      <c r="B1691" s="5" t="s">
        <v>4663</v>
      </c>
      <c r="C1691" s="5" t="s">
        <v>4664</v>
      </c>
      <c r="D1691" s="5" t="s">
        <v>1658</v>
      </c>
      <c r="E1691" s="16" t="b">
        <v>1</v>
      </c>
      <c r="F1691" s="38" t="s">
        <v>12640</v>
      </c>
    </row>
    <row r="1692" spans="1:6" x14ac:dyDescent="0.2">
      <c r="A1692" s="92"/>
      <c r="B1692" s="5" t="s">
        <v>4665</v>
      </c>
      <c r="C1692" s="5" t="s">
        <v>4666</v>
      </c>
      <c r="D1692" s="5" t="s">
        <v>15788</v>
      </c>
      <c r="E1692" s="16" t="b">
        <v>1</v>
      </c>
      <c r="F1692" s="38" t="s">
        <v>12641</v>
      </c>
    </row>
    <row r="1693" spans="1:6" x14ac:dyDescent="0.2">
      <c r="A1693" s="92"/>
      <c r="B1693" s="5" t="s">
        <v>4667</v>
      </c>
      <c r="C1693" s="5" t="s">
        <v>4668</v>
      </c>
      <c r="D1693" s="5" t="s">
        <v>1658</v>
      </c>
      <c r="E1693" s="16" t="b">
        <v>1</v>
      </c>
      <c r="F1693" s="38" t="s">
        <v>12642</v>
      </c>
    </row>
    <row r="1694" spans="1:6" x14ac:dyDescent="0.2">
      <c r="A1694" s="92"/>
      <c r="B1694" s="5" t="s">
        <v>4669</v>
      </c>
      <c r="C1694" s="5" t="s">
        <v>4670</v>
      </c>
      <c r="D1694" s="5" t="s">
        <v>15788</v>
      </c>
      <c r="E1694" s="16" t="b">
        <v>1</v>
      </c>
      <c r="F1694" s="38" t="s">
        <v>12643</v>
      </c>
    </row>
    <row r="1695" spans="1:6" x14ac:dyDescent="0.2">
      <c r="A1695" s="92"/>
      <c r="B1695" s="5" t="s">
        <v>4671</v>
      </c>
      <c r="C1695" s="5" t="s">
        <v>4672</v>
      </c>
      <c r="D1695" s="5" t="s">
        <v>15788</v>
      </c>
      <c r="E1695" s="16" t="b">
        <v>1</v>
      </c>
      <c r="F1695" s="38" t="s">
        <v>12644</v>
      </c>
    </row>
    <row r="1696" spans="1:6" x14ac:dyDescent="0.2">
      <c r="A1696" s="92"/>
      <c r="B1696" s="5" t="s">
        <v>4673</v>
      </c>
      <c r="C1696" s="5" t="s">
        <v>4674</v>
      </c>
      <c r="D1696" s="5" t="s">
        <v>15788</v>
      </c>
      <c r="E1696" s="16" t="b">
        <v>1</v>
      </c>
      <c r="F1696" s="38" t="s">
        <v>12645</v>
      </c>
    </row>
    <row r="1697" spans="1:6" x14ac:dyDescent="0.2">
      <c r="A1697" s="92"/>
      <c r="B1697" s="5" t="s">
        <v>4675</v>
      </c>
      <c r="C1697" s="5" t="s">
        <v>4676</v>
      </c>
      <c r="D1697" s="5" t="s">
        <v>15788</v>
      </c>
      <c r="E1697" s="16" t="b">
        <v>1</v>
      </c>
      <c r="F1697" s="38" t="s">
        <v>12646</v>
      </c>
    </row>
    <row r="1698" spans="1:6" x14ac:dyDescent="0.2">
      <c r="A1698" s="92"/>
      <c r="B1698" s="5" t="s">
        <v>4677</v>
      </c>
      <c r="C1698" s="5" t="s">
        <v>4678</v>
      </c>
      <c r="D1698" s="5" t="s">
        <v>15788</v>
      </c>
      <c r="E1698" s="16" t="b">
        <v>1</v>
      </c>
      <c r="F1698" s="38" t="s">
        <v>12647</v>
      </c>
    </row>
    <row r="1699" spans="1:6" x14ac:dyDescent="0.2">
      <c r="A1699" s="92"/>
      <c r="B1699" s="5" t="s">
        <v>4679</v>
      </c>
      <c r="C1699" s="5" t="s">
        <v>4680</v>
      </c>
      <c r="D1699" s="5" t="s">
        <v>15788</v>
      </c>
      <c r="E1699" s="16" t="b">
        <v>1</v>
      </c>
      <c r="F1699" s="38" t="s">
        <v>12648</v>
      </c>
    </row>
    <row r="1700" spans="1:6" x14ac:dyDescent="0.2">
      <c r="A1700" s="92"/>
      <c r="B1700" s="5" t="s">
        <v>4681</v>
      </c>
      <c r="C1700" s="5" t="s">
        <v>4682</v>
      </c>
      <c r="D1700" s="5" t="s">
        <v>1658</v>
      </c>
      <c r="E1700" s="16" t="b">
        <v>1</v>
      </c>
      <c r="F1700" s="38" t="s">
        <v>12649</v>
      </c>
    </row>
    <row r="1701" spans="1:6" x14ac:dyDescent="0.2">
      <c r="A1701" s="92"/>
      <c r="B1701" s="5" t="s">
        <v>4683</v>
      </c>
      <c r="C1701" s="5" t="s">
        <v>4684</v>
      </c>
      <c r="D1701" s="5" t="s">
        <v>1658</v>
      </c>
      <c r="E1701" s="16" t="b">
        <v>1</v>
      </c>
      <c r="F1701" s="38" t="s">
        <v>12650</v>
      </c>
    </row>
    <row r="1702" spans="1:6" x14ac:dyDescent="0.2">
      <c r="A1702" s="92"/>
      <c r="B1702" s="5" t="s">
        <v>4685</v>
      </c>
      <c r="C1702" s="5" t="s">
        <v>4686</v>
      </c>
      <c r="D1702" s="5" t="s">
        <v>1658</v>
      </c>
      <c r="E1702" s="16" t="b">
        <v>1</v>
      </c>
      <c r="F1702" s="38" t="s">
        <v>12651</v>
      </c>
    </row>
    <row r="1703" spans="1:6" x14ac:dyDescent="0.2">
      <c r="A1703" s="92"/>
      <c r="B1703" s="5" t="s">
        <v>4687</v>
      </c>
      <c r="C1703" s="5" t="s">
        <v>4686</v>
      </c>
      <c r="D1703" s="5" t="s">
        <v>15788</v>
      </c>
      <c r="E1703" s="16" t="b">
        <v>1</v>
      </c>
      <c r="F1703" s="38" t="s">
        <v>12652</v>
      </c>
    </row>
    <row r="1704" spans="1:6" x14ac:dyDescent="0.2">
      <c r="A1704" s="92"/>
      <c r="B1704" s="5" t="s">
        <v>4688</v>
      </c>
      <c r="C1704" s="5" t="s">
        <v>4689</v>
      </c>
      <c r="D1704" s="5" t="s">
        <v>1658</v>
      </c>
      <c r="E1704" s="16" t="b">
        <v>1</v>
      </c>
      <c r="F1704" s="38" t="s">
        <v>12653</v>
      </c>
    </row>
    <row r="1705" spans="1:6" x14ac:dyDescent="0.2">
      <c r="A1705" s="93"/>
      <c r="B1705" s="14" t="s">
        <v>4690</v>
      </c>
      <c r="C1705" s="14" t="s">
        <v>4691</v>
      </c>
      <c r="D1705" s="14" t="s">
        <v>15788</v>
      </c>
      <c r="E1705" s="17" t="b">
        <v>1</v>
      </c>
      <c r="F1705" s="39" t="s">
        <v>12654</v>
      </c>
    </row>
    <row r="1706" spans="1:6" ht="12.75" customHeight="1" x14ac:dyDescent="0.2">
      <c r="A1706" s="91" t="str">
        <f>HYPERLINK("[#]Codes_for_GE_Names!A136:H136","ICELAND")</f>
        <v>ICELAND</v>
      </c>
      <c r="B1706" s="11" t="s">
        <v>16316</v>
      </c>
      <c r="C1706" s="62" t="s">
        <v>16317</v>
      </c>
      <c r="D1706" s="11" t="s">
        <v>1891</v>
      </c>
      <c r="E1706" s="30" t="b">
        <v>0</v>
      </c>
      <c r="F1706" s="46" t="s">
        <v>11653</v>
      </c>
    </row>
    <row r="1707" spans="1:6" x14ac:dyDescent="0.2">
      <c r="A1707" s="92"/>
      <c r="B1707" s="5" t="s">
        <v>16294</v>
      </c>
      <c r="C1707" s="57" t="s">
        <v>4704</v>
      </c>
      <c r="D1707" s="5" t="s">
        <v>2414</v>
      </c>
      <c r="E1707" s="16" t="b">
        <v>1</v>
      </c>
      <c r="F1707" s="38" t="s">
        <v>12667</v>
      </c>
    </row>
    <row r="1708" spans="1:6" x14ac:dyDescent="0.2">
      <c r="A1708" s="92"/>
      <c r="B1708" s="5" t="s">
        <v>16293</v>
      </c>
      <c r="C1708" s="57" t="s">
        <v>4705</v>
      </c>
      <c r="D1708" s="5" t="s">
        <v>2414</v>
      </c>
      <c r="E1708" s="16" t="b">
        <v>1</v>
      </c>
      <c r="F1708" s="38" t="s">
        <v>12668</v>
      </c>
    </row>
    <row r="1709" spans="1:6" x14ac:dyDescent="0.2">
      <c r="A1709" s="92"/>
      <c r="B1709" s="5" t="s">
        <v>16259</v>
      </c>
      <c r="C1709" s="57" t="s">
        <v>16685</v>
      </c>
      <c r="D1709" s="5" t="s">
        <v>2414</v>
      </c>
      <c r="E1709" s="16" t="b">
        <v>1</v>
      </c>
      <c r="F1709" s="38" t="s">
        <v>12705</v>
      </c>
    </row>
    <row r="1710" spans="1:6" x14ac:dyDescent="0.2">
      <c r="A1710" s="92"/>
      <c r="B1710" s="5" t="s">
        <v>16444</v>
      </c>
      <c r="C1710" s="57" t="s">
        <v>16445</v>
      </c>
      <c r="D1710" s="5" t="s">
        <v>2414</v>
      </c>
      <c r="E1710" s="16" t="b">
        <v>1</v>
      </c>
      <c r="F1710" s="38" t="s">
        <v>16446</v>
      </c>
    </row>
    <row r="1711" spans="1:6" x14ac:dyDescent="0.2">
      <c r="A1711" s="92"/>
      <c r="B1711" s="5" t="s">
        <v>16249</v>
      </c>
      <c r="C1711" s="57" t="s">
        <v>4746</v>
      </c>
      <c r="D1711" s="5" t="s">
        <v>2414</v>
      </c>
      <c r="E1711" s="16" t="b">
        <v>1</v>
      </c>
      <c r="F1711" s="38" t="s">
        <v>12714</v>
      </c>
    </row>
    <row r="1712" spans="1:6" x14ac:dyDescent="0.2">
      <c r="A1712" s="92"/>
      <c r="B1712" s="5" t="s">
        <v>16318</v>
      </c>
      <c r="C1712" s="5" t="s">
        <v>16319</v>
      </c>
      <c r="D1712" s="5" t="s">
        <v>1891</v>
      </c>
      <c r="E1712" s="26" t="b">
        <v>0</v>
      </c>
      <c r="F1712" s="44" t="s">
        <v>11653</v>
      </c>
    </row>
    <row r="1713" spans="1:6" x14ac:dyDescent="0.2">
      <c r="A1713" s="92"/>
      <c r="B1713" s="5" t="s">
        <v>16291</v>
      </c>
      <c r="C1713" s="57" t="s">
        <v>4707</v>
      </c>
      <c r="D1713" s="5" t="s">
        <v>2414</v>
      </c>
      <c r="E1713" s="16" t="b">
        <v>1</v>
      </c>
      <c r="F1713" s="38" t="s">
        <v>12670</v>
      </c>
    </row>
    <row r="1714" spans="1:6" x14ac:dyDescent="0.2">
      <c r="A1714" s="92"/>
      <c r="B1714" s="5" t="s">
        <v>16284</v>
      </c>
      <c r="C1714" s="57" t="s">
        <v>4712</v>
      </c>
      <c r="D1714" s="5" t="s">
        <v>2414</v>
      </c>
      <c r="E1714" s="16" t="b">
        <v>1</v>
      </c>
      <c r="F1714" s="38" t="s">
        <v>12675</v>
      </c>
    </row>
    <row r="1715" spans="1:6" x14ac:dyDescent="0.2">
      <c r="A1715" s="92"/>
      <c r="B1715" s="5" t="s">
        <v>16279</v>
      </c>
      <c r="C1715" s="57" t="s">
        <v>4720</v>
      </c>
      <c r="D1715" s="5" t="s">
        <v>2414</v>
      </c>
      <c r="E1715" s="16" t="b">
        <v>1</v>
      </c>
      <c r="F1715" s="38" t="s">
        <v>12683</v>
      </c>
    </row>
    <row r="1716" spans="1:6" x14ac:dyDescent="0.2">
      <c r="A1716" s="92"/>
      <c r="B1716" s="5" t="s">
        <v>16278</v>
      </c>
      <c r="C1716" s="57" t="s">
        <v>4721</v>
      </c>
      <c r="D1716" s="5" t="s">
        <v>2414</v>
      </c>
      <c r="E1716" s="16" t="b">
        <v>1</v>
      </c>
      <c r="F1716" s="38" t="s">
        <v>12684</v>
      </c>
    </row>
    <row r="1717" spans="1:6" x14ac:dyDescent="0.2">
      <c r="A1717" s="92"/>
      <c r="B1717" s="5" t="s">
        <v>16276</v>
      </c>
      <c r="C1717" s="57" t="s">
        <v>4723</v>
      </c>
      <c r="D1717" s="5" t="s">
        <v>2414</v>
      </c>
      <c r="E1717" s="16" t="b">
        <v>1</v>
      </c>
      <c r="F1717" s="38" t="s">
        <v>12686</v>
      </c>
    </row>
    <row r="1718" spans="1:6" x14ac:dyDescent="0.2">
      <c r="A1718" s="92"/>
      <c r="B1718" s="5" t="s">
        <v>16269</v>
      </c>
      <c r="C1718" s="57" t="s">
        <v>4730</v>
      </c>
      <c r="D1718" s="5" t="s">
        <v>2414</v>
      </c>
      <c r="E1718" s="16" t="b">
        <v>1</v>
      </c>
      <c r="F1718" s="38" t="s">
        <v>12693</v>
      </c>
    </row>
    <row r="1719" spans="1:6" x14ac:dyDescent="0.2">
      <c r="A1719" s="92"/>
      <c r="B1719" s="5" t="s">
        <v>16268</v>
      </c>
      <c r="C1719" s="57" t="s">
        <v>4731</v>
      </c>
      <c r="D1719" s="5" t="s">
        <v>2414</v>
      </c>
      <c r="E1719" s="16" t="b">
        <v>1</v>
      </c>
      <c r="F1719" s="38" t="s">
        <v>12694</v>
      </c>
    </row>
    <row r="1720" spans="1:6" x14ac:dyDescent="0.2">
      <c r="A1720" s="92"/>
      <c r="B1720" s="5" t="s">
        <v>16320</v>
      </c>
      <c r="C1720" s="5" t="s">
        <v>16331</v>
      </c>
      <c r="D1720" s="5" t="s">
        <v>1891</v>
      </c>
      <c r="E1720" s="26" t="b">
        <v>0</v>
      </c>
      <c r="F1720" s="44" t="s">
        <v>11653</v>
      </c>
    </row>
    <row r="1721" spans="1:6" x14ac:dyDescent="0.2">
      <c r="A1721" s="92"/>
      <c r="B1721" s="5" t="s">
        <v>16303</v>
      </c>
      <c r="C1721" s="57" t="s">
        <v>4693</v>
      </c>
      <c r="D1721" s="5" t="s">
        <v>2414</v>
      </c>
      <c r="E1721" s="16" t="b">
        <v>1</v>
      </c>
      <c r="F1721" s="38" t="s">
        <v>12656</v>
      </c>
    </row>
    <row r="1722" spans="1:6" x14ac:dyDescent="0.2">
      <c r="A1722" s="92"/>
      <c r="B1722" s="5" t="s">
        <v>16298</v>
      </c>
      <c r="C1722" s="57" t="s">
        <v>4700</v>
      </c>
      <c r="D1722" s="5" t="s">
        <v>2414</v>
      </c>
      <c r="E1722" s="16" t="b">
        <v>1</v>
      </c>
      <c r="F1722" s="38" t="s">
        <v>12663</v>
      </c>
    </row>
    <row r="1723" spans="1:6" x14ac:dyDescent="0.2">
      <c r="A1723" s="92"/>
      <c r="B1723" s="5" t="s">
        <v>16297</v>
      </c>
      <c r="C1723" s="57" t="s">
        <v>4701</v>
      </c>
      <c r="D1723" s="5" t="s">
        <v>2414</v>
      </c>
      <c r="E1723" s="16" t="b">
        <v>1</v>
      </c>
      <c r="F1723" s="38" t="s">
        <v>12664</v>
      </c>
    </row>
    <row r="1724" spans="1:6" x14ac:dyDescent="0.2">
      <c r="A1724" s="92"/>
      <c r="B1724" s="5" t="s">
        <v>16295</v>
      </c>
      <c r="C1724" s="57" t="s">
        <v>4703</v>
      </c>
      <c r="D1724" s="5" t="s">
        <v>2414</v>
      </c>
      <c r="E1724" s="16" t="b">
        <v>1</v>
      </c>
      <c r="F1724" s="38" t="s">
        <v>12666</v>
      </c>
    </row>
    <row r="1725" spans="1:6" x14ac:dyDescent="0.2">
      <c r="A1725" s="92"/>
      <c r="B1725" s="5" t="s">
        <v>16285</v>
      </c>
      <c r="C1725" s="57" t="s">
        <v>4711</v>
      </c>
      <c r="D1725" s="5" t="s">
        <v>2414</v>
      </c>
      <c r="E1725" s="16" t="b">
        <v>1</v>
      </c>
      <c r="F1725" s="38" t="s">
        <v>12674</v>
      </c>
    </row>
    <row r="1726" spans="1:6" x14ac:dyDescent="0.2">
      <c r="A1726" s="92"/>
      <c r="B1726" s="5" t="s">
        <v>16289</v>
      </c>
      <c r="C1726" s="57" t="s">
        <v>4713</v>
      </c>
      <c r="D1726" s="5" t="s">
        <v>2414</v>
      </c>
      <c r="E1726" s="16" t="b">
        <v>1</v>
      </c>
      <c r="F1726" s="38" t="s">
        <v>12676</v>
      </c>
    </row>
    <row r="1727" spans="1:6" x14ac:dyDescent="0.2">
      <c r="A1727" s="92"/>
      <c r="B1727" s="5" t="s">
        <v>16277</v>
      </c>
      <c r="C1727" s="57" t="s">
        <v>4722</v>
      </c>
      <c r="D1727" s="5" t="s">
        <v>2414</v>
      </c>
      <c r="E1727" s="16" t="b">
        <v>1</v>
      </c>
      <c r="F1727" s="38" t="s">
        <v>12685</v>
      </c>
    </row>
    <row r="1728" spans="1:6" x14ac:dyDescent="0.2">
      <c r="A1728" s="92"/>
      <c r="B1728" s="5" t="s">
        <v>16273</v>
      </c>
      <c r="C1728" s="57" t="s">
        <v>4725</v>
      </c>
      <c r="D1728" s="5" t="s">
        <v>2414</v>
      </c>
      <c r="E1728" s="16" t="b">
        <v>1</v>
      </c>
      <c r="F1728" s="38" t="s">
        <v>12688</v>
      </c>
    </row>
    <row r="1729" spans="1:6" x14ac:dyDescent="0.2">
      <c r="A1729" s="92"/>
      <c r="B1729" s="5" t="s">
        <v>16260</v>
      </c>
      <c r="C1729" s="57" t="s">
        <v>4740</v>
      </c>
      <c r="D1729" s="5" t="s">
        <v>2414</v>
      </c>
      <c r="E1729" s="16" t="b">
        <v>1</v>
      </c>
      <c r="F1729" s="38" t="s">
        <v>12703</v>
      </c>
    </row>
    <row r="1730" spans="1:6" x14ac:dyDescent="0.2">
      <c r="A1730" s="92"/>
      <c r="B1730" s="5" t="s">
        <v>16245</v>
      </c>
      <c r="C1730" s="57" t="s">
        <v>4742</v>
      </c>
      <c r="D1730" s="5" t="s">
        <v>2414</v>
      </c>
      <c r="E1730" s="16" t="b">
        <v>1</v>
      </c>
      <c r="F1730" s="38" t="s">
        <v>12710</v>
      </c>
    </row>
    <row r="1731" spans="1:6" x14ac:dyDescent="0.2">
      <c r="A1731" s="92"/>
      <c r="B1731" s="5" t="s">
        <v>16253</v>
      </c>
      <c r="C1731" s="57" t="s">
        <v>4743</v>
      </c>
      <c r="D1731" s="5" t="s">
        <v>2414</v>
      </c>
      <c r="E1731" s="16" t="b">
        <v>1</v>
      </c>
      <c r="F1731" s="38" t="s">
        <v>12711</v>
      </c>
    </row>
    <row r="1732" spans="1:6" x14ac:dyDescent="0.2">
      <c r="A1732" s="92"/>
      <c r="B1732" s="5" t="s">
        <v>16321</v>
      </c>
      <c r="C1732" s="5" t="s">
        <v>16330</v>
      </c>
      <c r="D1732" s="5" t="s">
        <v>1891</v>
      </c>
      <c r="E1732" s="26" t="b">
        <v>0</v>
      </c>
      <c r="F1732" s="44" t="s">
        <v>11653</v>
      </c>
    </row>
    <row r="1733" spans="1:6" x14ac:dyDescent="0.2">
      <c r="A1733" s="92"/>
      <c r="B1733" s="5" t="s">
        <v>16637</v>
      </c>
      <c r="C1733" s="57" t="s">
        <v>16638</v>
      </c>
      <c r="D1733" s="5" t="s">
        <v>2414</v>
      </c>
      <c r="E1733" s="77" t="b">
        <v>1</v>
      </c>
      <c r="F1733" s="44" t="s">
        <v>11653</v>
      </c>
    </row>
    <row r="1734" spans="1:6" x14ac:dyDescent="0.2">
      <c r="A1734" s="92"/>
      <c r="B1734" s="5" t="s">
        <v>16281</v>
      </c>
      <c r="C1734" s="57" t="s">
        <v>4715</v>
      </c>
      <c r="D1734" s="5" t="s">
        <v>2414</v>
      </c>
      <c r="E1734" s="16" t="b">
        <v>1</v>
      </c>
      <c r="F1734" s="38" t="s">
        <v>12678</v>
      </c>
    </row>
    <row r="1735" spans="1:6" x14ac:dyDescent="0.2">
      <c r="A1735" s="92"/>
      <c r="B1735" s="5" t="s">
        <v>16266</v>
      </c>
      <c r="C1735" s="57" t="s">
        <v>4733</v>
      </c>
      <c r="D1735" s="5" t="s">
        <v>2414</v>
      </c>
      <c r="E1735" s="16" t="b">
        <v>1</v>
      </c>
      <c r="F1735" s="38" t="s">
        <v>12696</v>
      </c>
    </row>
    <row r="1736" spans="1:6" x14ac:dyDescent="0.2">
      <c r="A1736" s="92"/>
      <c r="B1736" s="5" t="s">
        <v>16639</v>
      </c>
      <c r="C1736" s="57" t="s">
        <v>16640</v>
      </c>
      <c r="D1736" s="5" t="s">
        <v>2414</v>
      </c>
      <c r="E1736" s="16" t="b">
        <v>1</v>
      </c>
      <c r="F1736" s="44" t="s">
        <v>11653</v>
      </c>
    </row>
    <row r="1737" spans="1:6" x14ac:dyDescent="0.2">
      <c r="A1737" s="92"/>
      <c r="B1737" s="5" t="s">
        <v>16258</v>
      </c>
      <c r="C1737" s="57" t="s">
        <v>16684</v>
      </c>
      <c r="D1737" s="5" t="s">
        <v>2414</v>
      </c>
      <c r="E1737" s="16" t="b">
        <v>1</v>
      </c>
      <c r="F1737" s="38" t="s">
        <v>12707</v>
      </c>
    </row>
    <row r="1738" spans="1:6" x14ac:dyDescent="0.2">
      <c r="A1738" s="92"/>
      <c r="B1738" s="5" t="s">
        <v>16322</v>
      </c>
      <c r="C1738" s="5" t="s">
        <v>16329</v>
      </c>
      <c r="D1738" s="5" t="s">
        <v>1891</v>
      </c>
      <c r="E1738" s="26" t="b">
        <v>0</v>
      </c>
      <c r="F1738" s="44" t="s">
        <v>11653</v>
      </c>
    </row>
    <row r="1739" spans="1:6" x14ac:dyDescent="0.2">
      <c r="A1739" s="92"/>
      <c r="B1739" s="5" t="s">
        <v>16256</v>
      </c>
      <c r="C1739" s="57" t="s">
        <v>16682</v>
      </c>
      <c r="D1739" s="5" t="s">
        <v>2414</v>
      </c>
      <c r="E1739" s="16" t="b">
        <v>1</v>
      </c>
      <c r="F1739" s="38" t="s">
        <v>12704</v>
      </c>
    </row>
    <row r="1740" spans="1:6" x14ac:dyDescent="0.2">
      <c r="A1740" s="92"/>
      <c r="B1740" s="5" t="s">
        <v>16247</v>
      </c>
      <c r="C1740" s="57" t="s">
        <v>4695</v>
      </c>
      <c r="D1740" s="5" t="s">
        <v>2414</v>
      </c>
      <c r="E1740" s="16" t="b">
        <v>1</v>
      </c>
      <c r="F1740" s="38" t="s">
        <v>12658</v>
      </c>
    </row>
    <row r="1741" spans="1:6" x14ac:dyDescent="0.2">
      <c r="A1741" s="92"/>
      <c r="B1741" s="5" t="s">
        <v>16302</v>
      </c>
      <c r="C1741" s="57" t="s">
        <v>4696</v>
      </c>
      <c r="D1741" s="5" t="s">
        <v>2414</v>
      </c>
      <c r="E1741" s="16" t="b">
        <v>1</v>
      </c>
      <c r="F1741" s="38" t="s">
        <v>12659</v>
      </c>
    </row>
    <row r="1742" spans="1:6" x14ac:dyDescent="0.2">
      <c r="A1742" s="92"/>
      <c r="B1742" s="5" t="s">
        <v>16292</v>
      </c>
      <c r="C1742" s="57" t="s">
        <v>4706</v>
      </c>
      <c r="D1742" s="5" t="s">
        <v>2414</v>
      </c>
      <c r="E1742" s="16" t="b">
        <v>1</v>
      </c>
      <c r="F1742" s="38" t="s">
        <v>12669</v>
      </c>
    </row>
    <row r="1743" spans="1:6" x14ac:dyDescent="0.2">
      <c r="A1743" s="92"/>
      <c r="B1743" s="5" t="s">
        <v>16286</v>
      </c>
      <c r="C1743" s="57" t="s">
        <v>4708</v>
      </c>
      <c r="D1743" s="5" t="s">
        <v>2414</v>
      </c>
      <c r="E1743" s="16" t="b">
        <v>1</v>
      </c>
      <c r="F1743" s="38" t="s">
        <v>12671</v>
      </c>
    </row>
    <row r="1744" spans="1:6" x14ac:dyDescent="0.2">
      <c r="A1744" s="92"/>
      <c r="B1744" s="5" t="s">
        <v>16282</v>
      </c>
      <c r="C1744" s="57" t="s">
        <v>4714</v>
      </c>
      <c r="D1744" s="5" t="s">
        <v>2414</v>
      </c>
      <c r="E1744" s="16" t="b">
        <v>1</v>
      </c>
      <c r="F1744" s="38" t="s">
        <v>12677</v>
      </c>
    </row>
    <row r="1745" spans="1:6" x14ac:dyDescent="0.2">
      <c r="A1745" s="92"/>
      <c r="B1745" s="5" t="s">
        <v>16290</v>
      </c>
      <c r="C1745" s="57" t="s">
        <v>4717</v>
      </c>
      <c r="D1745" s="5" t="s">
        <v>2414</v>
      </c>
      <c r="E1745" s="16" t="b">
        <v>1</v>
      </c>
      <c r="F1745" s="38" t="s">
        <v>12680</v>
      </c>
    </row>
    <row r="1746" spans="1:6" x14ac:dyDescent="0.2">
      <c r="A1746" s="92"/>
      <c r="B1746" s="5" t="s">
        <v>16275</v>
      </c>
      <c r="C1746" s="57" t="s">
        <v>4724</v>
      </c>
      <c r="D1746" s="5" t="s">
        <v>2414</v>
      </c>
      <c r="E1746" s="16" t="b">
        <v>1</v>
      </c>
      <c r="F1746" s="38" t="s">
        <v>12687</v>
      </c>
    </row>
    <row r="1747" spans="1:6" x14ac:dyDescent="0.2">
      <c r="A1747" s="92"/>
      <c r="B1747" s="5" t="s">
        <v>16255</v>
      </c>
      <c r="C1747" s="57" t="s">
        <v>16683</v>
      </c>
      <c r="D1747" s="5" t="s">
        <v>2414</v>
      </c>
      <c r="E1747" s="16" t="b">
        <v>1</v>
      </c>
      <c r="F1747" s="38" t="s">
        <v>12706</v>
      </c>
    </row>
    <row r="1748" spans="1:6" x14ac:dyDescent="0.2">
      <c r="A1748" s="92"/>
      <c r="B1748" s="5" t="s">
        <v>16274</v>
      </c>
      <c r="C1748" s="57" t="s">
        <v>4726</v>
      </c>
      <c r="D1748" s="5" t="s">
        <v>2414</v>
      </c>
      <c r="E1748" s="16" t="b">
        <v>1</v>
      </c>
      <c r="F1748" s="38" t="s">
        <v>12689</v>
      </c>
    </row>
    <row r="1749" spans="1:6" x14ac:dyDescent="0.2">
      <c r="A1749" s="92"/>
      <c r="B1749" s="5" t="s">
        <v>16272</v>
      </c>
      <c r="C1749" s="57" t="s">
        <v>4727</v>
      </c>
      <c r="D1749" s="5" t="s">
        <v>2414</v>
      </c>
      <c r="E1749" s="16" t="b">
        <v>1</v>
      </c>
      <c r="F1749" s="38" t="s">
        <v>12690</v>
      </c>
    </row>
    <row r="1750" spans="1:6" x14ac:dyDescent="0.2">
      <c r="A1750" s="92"/>
      <c r="B1750" s="5" t="s">
        <v>16267</v>
      </c>
      <c r="C1750" s="57" t="s">
        <v>4732</v>
      </c>
      <c r="D1750" s="5" t="s">
        <v>2414</v>
      </c>
      <c r="E1750" s="16" t="b">
        <v>1</v>
      </c>
      <c r="F1750" s="38" t="s">
        <v>12695</v>
      </c>
    </row>
    <row r="1751" spans="1:6" x14ac:dyDescent="0.2">
      <c r="A1751" s="92"/>
      <c r="B1751" s="5" t="s">
        <v>16265</v>
      </c>
      <c r="C1751" s="57" t="s">
        <v>4734</v>
      </c>
      <c r="D1751" s="5" t="s">
        <v>2414</v>
      </c>
      <c r="E1751" s="16" t="b">
        <v>1</v>
      </c>
      <c r="F1751" s="38" t="s">
        <v>12697</v>
      </c>
    </row>
    <row r="1752" spans="1:6" x14ac:dyDescent="0.2">
      <c r="A1752" s="92"/>
      <c r="B1752" s="5" t="s">
        <v>16251</v>
      </c>
      <c r="C1752" s="57" t="s">
        <v>4744</v>
      </c>
      <c r="D1752" s="5" t="s">
        <v>2414</v>
      </c>
      <c r="E1752" s="16" t="b">
        <v>1</v>
      </c>
      <c r="F1752" s="38" t="s">
        <v>12712</v>
      </c>
    </row>
    <row r="1753" spans="1:6" x14ac:dyDescent="0.2">
      <c r="A1753" s="92"/>
      <c r="B1753" s="5" t="s">
        <v>16323</v>
      </c>
      <c r="C1753" s="5" t="s">
        <v>16328</v>
      </c>
      <c r="D1753" s="5" t="s">
        <v>1891</v>
      </c>
      <c r="E1753" s="26" t="b">
        <v>0</v>
      </c>
      <c r="F1753" s="44" t="s">
        <v>11653</v>
      </c>
    </row>
    <row r="1754" spans="1:6" x14ac:dyDescent="0.2">
      <c r="A1754" s="92"/>
      <c r="B1754" s="5" t="s">
        <v>16288</v>
      </c>
      <c r="C1754" s="57" t="s">
        <v>4709</v>
      </c>
      <c r="D1754" s="5" t="s">
        <v>2414</v>
      </c>
      <c r="E1754" s="16" t="b">
        <v>1</v>
      </c>
      <c r="F1754" s="38" t="s">
        <v>12672</v>
      </c>
    </row>
    <row r="1755" spans="1:6" x14ac:dyDescent="0.2">
      <c r="A1755" s="92"/>
      <c r="B1755" s="5" t="s">
        <v>16270</v>
      </c>
      <c r="C1755" s="57" t="s">
        <v>4729</v>
      </c>
      <c r="D1755" s="5" t="s">
        <v>2414</v>
      </c>
      <c r="E1755" s="16" t="b">
        <v>1</v>
      </c>
      <c r="F1755" s="38" t="s">
        <v>12692</v>
      </c>
    </row>
    <row r="1756" spans="1:6" x14ac:dyDescent="0.2">
      <c r="A1756" s="92"/>
      <c r="B1756" s="5" t="s">
        <v>16183</v>
      </c>
      <c r="C1756" s="57" t="s">
        <v>16182</v>
      </c>
      <c r="D1756" s="5" t="s">
        <v>2414</v>
      </c>
      <c r="E1756" s="16" t="b">
        <v>1</v>
      </c>
      <c r="F1756" s="38" t="s">
        <v>16181</v>
      </c>
    </row>
    <row r="1757" spans="1:6" x14ac:dyDescent="0.2">
      <c r="A1757" s="92"/>
      <c r="B1757" s="5" t="s">
        <v>16257</v>
      </c>
      <c r="C1757" s="57" t="s">
        <v>16686</v>
      </c>
      <c r="D1757" s="5" t="s">
        <v>2414</v>
      </c>
      <c r="E1757" s="16" t="b">
        <v>1</v>
      </c>
      <c r="F1757" s="38" t="s">
        <v>12708</v>
      </c>
    </row>
    <row r="1758" spans="1:6" x14ac:dyDescent="0.2">
      <c r="A1758" s="92"/>
      <c r="B1758" s="5" t="s">
        <v>16324</v>
      </c>
      <c r="C1758" s="5" t="s">
        <v>16327</v>
      </c>
      <c r="D1758" s="5" t="s">
        <v>1891</v>
      </c>
      <c r="E1758" s="26" t="b">
        <v>0</v>
      </c>
      <c r="F1758" s="44" t="s">
        <v>11653</v>
      </c>
    </row>
    <row r="1759" spans="1:6" x14ac:dyDescent="0.2">
      <c r="A1759" s="92"/>
      <c r="B1759" s="5" t="s">
        <v>16248</v>
      </c>
      <c r="C1759" s="57" t="s">
        <v>4694</v>
      </c>
      <c r="D1759" s="5" t="s">
        <v>2414</v>
      </c>
      <c r="E1759" s="16" t="b">
        <v>1</v>
      </c>
      <c r="F1759" s="38" t="s">
        <v>12657</v>
      </c>
    </row>
    <row r="1760" spans="1:6" x14ac:dyDescent="0.2">
      <c r="A1760" s="92"/>
      <c r="B1760" s="5" t="s">
        <v>16301</v>
      </c>
      <c r="C1760" s="57" t="s">
        <v>4697</v>
      </c>
      <c r="D1760" s="5" t="s">
        <v>2414</v>
      </c>
      <c r="E1760" s="16" t="b">
        <v>1</v>
      </c>
      <c r="F1760" s="38" t="s">
        <v>12660</v>
      </c>
    </row>
    <row r="1761" spans="1:6" x14ac:dyDescent="0.2">
      <c r="A1761" s="92"/>
      <c r="B1761" s="5" t="s">
        <v>16246</v>
      </c>
      <c r="C1761" s="57" t="s">
        <v>4718</v>
      </c>
      <c r="D1761" s="5" t="s">
        <v>2414</v>
      </c>
      <c r="E1761" s="16" t="b">
        <v>1</v>
      </c>
      <c r="F1761" s="38" t="s">
        <v>12681</v>
      </c>
    </row>
    <row r="1762" spans="1:6" x14ac:dyDescent="0.2">
      <c r="A1762" s="92"/>
      <c r="B1762" s="5" t="s">
        <v>16280</v>
      </c>
      <c r="C1762" s="57" t="s">
        <v>4719</v>
      </c>
      <c r="D1762" s="5" t="s">
        <v>2414</v>
      </c>
      <c r="E1762" s="16" t="b">
        <v>1</v>
      </c>
      <c r="F1762" s="38" t="s">
        <v>12682</v>
      </c>
    </row>
    <row r="1763" spans="1:6" x14ac:dyDescent="0.2">
      <c r="A1763" s="92"/>
      <c r="B1763" s="5" t="s">
        <v>16271</v>
      </c>
      <c r="C1763" s="57" t="s">
        <v>4728</v>
      </c>
      <c r="D1763" s="5" t="s">
        <v>2414</v>
      </c>
      <c r="E1763" s="16" t="b">
        <v>1</v>
      </c>
      <c r="F1763" s="38" t="s">
        <v>12691</v>
      </c>
    </row>
    <row r="1764" spans="1:6" x14ac:dyDescent="0.2">
      <c r="A1764" s="92"/>
      <c r="B1764" s="5" t="s">
        <v>16262</v>
      </c>
      <c r="C1764" s="57" t="s">
        <v>4737</v>
      </c>
      <c r="D1764" s="5" t="s">
        <v>2414</v>
      </c>
      <c r="E1764" s="16" t="b">
        <v>1</v>
      </c>
      <c r="F1764" s="38" t="s">
        <v>12700</v>
      </c>
    </row>
    <row r="1765" spans="1:6" x14ac:dyDescent="0.2">
      <c r="A1765" s="92"/>
      <c r="B1765" s="5" t="s">
        <v>16254</v>
      </c>
      <c r="C1765" s="57" t="s">
        <v>4739</v>
      </c>
      <c r="D1765" s="5" t="s">
        <v>2414</v>
      </c>
      <c r="E1765" s="16" t="b">
        <v>1</v>
      </c>
      <c r="F1765" s="38" t="s">
        <v>12702</v>
      </c>
    </row>
    <row r="1766" spans="1:6" x14ac:dyDescent="0.2">
      <c r="A1766" s="92"/>
      <c r="B1766" s="5" t="s">
        <v>16252</v>
      </c>
      <c r="C1766" s="57" t="s">
        <v>4741</v>
      </c>
      <c r="D1766" s="5" t="s">
        <v>2414</v>
      </c>
      <c r="E1766" s="16" t="b">
        <v>1</v>
      </c>
      <c r="F1766" s="38" t="s">
        <v>12709</v>
      </c>
    </row>
    <row r="1767" spans="1:6" x14ac:dyDescent="0.2">
      <c r="A1767" s="92"/>
      <c r="B1767" s="5" t="s">
        <v>16250</v>
      </c>
      <c r="C1767" s="57" t="s">
        <v>4745</v>
      </c>
      <c r="D1767" s="5" t="s">
        <v>2414</v>
      </c>
      <c r="E1767" s="16" t="b">
        <v>1</v>
      </c>
      <c r="F1767" s="38" t="s">
        <v>12713</v>
      </c>
    </row>
    <row r="1768" spans="1:6" x14ac:dyDescent="0.2">
      <c r="A1768" s="92"/>
      <c r="B1768" s="5" t="s">
        <v>16325</v>
      </c>
      <c r="C1768" s="62" t="s">
        <v>16326</v>
      </c>
      <c r="D1768" s="5" t="s">
        <v>1891</v>
      </c>
      <c r="E1768" s="26" t="b">
        <v>0</v>
      </c>
      <c r="F1768" s="44" t="s">
        <v>11653</v>
      </c>
    </row>
    <row r="1769" spans="1:6" x14ac:dyDescent="0.2">
      <c r="A1769" s="92"/>
      <c r="B1769" s="5" t="s">
        <v>16304</v>
      </c>
      <c r="C1769" s="57" t="s">
        <v>4692</v>
      </c>
      <c r="D1769" s="5" t="s">
        <v>2414</v>
      </c>
      <c r="E1769" s="16" t="b">
        <v>1</v>
      </c>
      <c r="F1769" s="38" t="s">
        <v>12655</v>
      </c>
    </row>
    <row r="1770" spans="1:6" x14ac:dyDescent="0.2">
      <c r="A1770" s="92"/>
      <c r="B1770" s="5" t="s">
        <v>16300</v>
      </c>
      <c r="C1770" s="57" t="s">
        <v>4698</v>
      </c>
      <c r="D1770" s="5" t="s">
        <v>2414</v>
      </c>
      <c r="E1770" s="16" t="b">
        <v>1</v>
      </c>
      <c r="F1770" s="38" t="s">
        <v>12661</v>
      </c>
    </row>
    <row r="1771" spans="1:6" x14ac:dyDescent="0.2">
      <c r="A1771" s="92"/>
      <c r="B1771" s="5" t="s">
        <v>16299</v>
      </c>
      <c r="C1771" s="57" t="s">
        <v>4699</v>
      </c>
      <c r="D1771" s="5" t="s">
        <v>2414</v>
      </c>
      <c r="E1771" s="16" t="b">
        <v>1</v>
      </c>
      <c r="F1771" s="38" t="s">
        <v>12662</v>
      </c>
    </row>
    <row r="1772" spans="1:6" x14ac:dyDescent="0.2">
      <c r="A1772" s="92"/>
      <c r="B1772" s="5" t="s">
        <v>16296</v>
      </c>
      <c r="C1772" s="57" t="s">
        <v>4702</v>
      </c>
      <c r="D1772" s="5" t="s">
        <v>2414</v>
      </c>
      <c r="E1772" s="16" t="b">
        <v>1</v>
      </c>
      <c r="F1772" s="38" t="s">
        <v>12665</v>
      </c>
    </row>
    <row r="1773" spans="1:6" x14ac:dyDescent="0.2">
      <c r="A1773" s="92"/>
      <c r="B1773" s="5" t="s">
        <v>16287</v>
      </c>
      <c r="C1773" s="57" t="s">
        <v>4710</v>
      </c>
      <c r="D1773" s="5" t="s">
        <v>2414</v>
      </c>
      <c r="E1773" s="16" t="b">
        <v>1</v>
      </c>
      <c r="F1773" s="38" t="s">
        <v>12673</v>
      </c>
    </row>
    <row r="1774" spans="1:6" x14ac:dyDescent="0.2">
      <c r="A1774" s="92"/>
      <c r="B1774" s="5" t="s">
        <v>16283</v>
      </c>
      <c r="C1774" s="57" t="s">
        <v>4716</v>
      </c>
      <c r="D1774" s="5" t="s">
        <v>2414</v>
      </c>
      <c r="E1774" s="16" t="b">
        <v>1</v>
      </c>
      <c r="F1774" s="38" t="s">
        <v>12679</v>
      </c>
    </row>
    <row r="1775" spans="1:6" x14ac:dyDescent="0.2">
      <c r="A1775" s="92"/>
      <c r="B1775" s="5" t="s">
        <v>16264</v>
      </c>
      <c r="C1775" s="57" t="s">
        <v>4735</v>
      </c>
      <c r="D1775" s="5" t="s">
        <v>2414</v>
      </c>
      <c r="E1775" s="16" t="b">
        <v>1</v>
      </c>
      <c r="F1775" s="38" t="s">
        <v>12698</v>
      </c>
    </row>
    <row r="1776" spans="1:6" x14ac:dyDescent="0.2">
      <c r="A1776" s="92"/>
      <c r="B1776" s="5" t="s">
        <v>16263</v>
      </c>
      <c r="C1776" s="57" t="s">
        <v>4736</v>
      </c>
      <c r="D1776" s="5" t="s">
        <v>2414</v>
      </c>
      <c r="E1776" s="16" t="b">
        <v>1</v>
      </c>
      <c r="F1776" s="38" t="s">
        <v>12699</v>
      </c>
    </row>
    <row r="1777" spans="1:6" x14ac:dyDescent="0.2">
      <c r="A1777" s="92"/>
      <c r="B1777" s="5" t="s">
        <v>16261</v>
      </c>
      <c r="C1777" s="57" t="s">
        <v>4738</v>
      </c>
      <c r="D1777" s="5" t="s">
        <v>2414</v>
      </c>
      <c r="E1777" s="16" t="b">
        <v>1</v>
      </c>
      <c r="F1777" s="38" t="s">
        <v>12701</v>
      </c>
    </row>
    <row r="1778" spans="1:6" x14ac:dyDescent="0.2">
      <c r="A1778" s="91" t="str">
        <f>HYPERLINK("[#]Codes_for_GE_Names!A137:H137","INDIA")</f>
        <v>INDIA</v>
      </c>
      <c r="B1778" s="11" t="s">
        <v>4747</v>
      </c>
      <c r="C1778" s="11" t="s">
        <v>4748</v>
      </c>
      <c r="D1778" s="11" t="s">
        <v>2791</v>
      </c>
      <c r="E1778" s="15" t="b">
        <v>1</v>
      </c>
      <c r="F1778" s="43" t="s">
        <v>12715</v>
      </c>
    </row>
    <row r="1779" spans="1:6" x14ac:dyDescent="0.2">
      <c r="A1779" s="92"/>
      <c r="B1779" s="5" t="s">
        <v>4749</v>
      </c>
      <c r="C1779" s="5" t="s">
        <v>4750</v>
      </c>
      <c r="D1779" s="5" t="s">
        <v>1918</v>
      </c>
      <c r="E1779" s="16" t="b">
        <v>1</v>
      </c>
      <c r="F1779" s="38" t="s">
        <v>12716</v>
      </c>
    </row>
    <row r="1780" spans="1:6" x14ac:dyDescent="0.2">
      <c r="A1780" s="92"/>
      <c r="B1780" s="5" t="s">
        <v>4751</v>
      </c>
      <c r="C1780" s="5" t="s">
        <v>4752</v>
      </c>
      <c r="D1780" s="5" t="s">
        <v>1918</v>
      </c>
      <c r="E1780" s="16" t="b">
        <v>1</v>
      </c>
      <c r="F1780" s="38" t="s">
        <v>12717</v>
      </c>
    </row>
    <row r="1781" spans="1:6" x14ac:dyDescent="0.2">
      <c r="A1781" s="92"/>
      <c r="B1781" s="5" t="s">
        <v>4753</v>
      </c>
      <c r="C1781" s="5" t="s">
        <v>4754</v>
      </c>
      <c r="D1781" s="5" t="s">
        <v>1918</v>
      </c>
      <c r="E1781" s="16" t="b">
        <v>1</v>
      </c>
      <c r="F1781" s="38" t="s">
        <v>12718</v>
      </c>
    </row>
    <row r="1782" spans="1:6" x14ac:dyDescent="0.2">
      <c r="A1782" s="92"/>
      <c r="B1782" s="5" t="s">
        <v>4755</v>
      </c>
      <c r="C1782" s="5" t="s">
        <v>4756</v>
      </c>
      <c r="D1782" s="5" t="s">
        <v>1918</v>
      </c>
      <c r="E1782" s="16" t="b">
        <v>1</v>
      </c>
      <c r="F1782" s="38" t="s">
        <v>12719</v>
      </c>
    </row>
    <row r="1783" spans="1:6" x14ac:dyDescent="0.2">
      <c r="A1783" s="92"/>
      <c r="B1783" s="5" t="s">
        <v>4757</v>
      </c>
      <c r="C1783" s="5" t="s">
        <v>4758</v>
      </c>
      <c r="D1783" s="5" t="s">
        <v>2791</v>
      </c>
      <c r="E1783" s="16" t="b">
        <v>1</v>
      </c>
      <c r="F1783" s="38" t="s">
        <v>12720</v>
      </c>
    </row>
    <row r="1784" spans="1:6" x14ac:dyDescent="0.2">
      <c r="A1784" s="92"/>
      <c r="B1784" s="5" t="s">
        <v>16687</v>
      </c>
      <c r="C1784" s="5" t="s">
        <v>4759</v>
      </c>
      <c r="D1784" s="5" t="s">
        <v>1918</v>
      </c>
      <c r="E1784" s="16" t="b">
        <v>1</v>
      </c>
      <c r="F1784" s="38" t="s">
        <v>12721</v>
      </c>
    </row>
    <row r="1785" spans="1:6" x14ac:dyDescent="0.2">
      <c r="A1785" s="92"/>
      <c r="B1785" s="5" t="s">
        <v>16115</v>
      </c>
      <c r="C1785" s="5" t="s">
        <v>16117</v>
      </c>
      <c r="D1785" s="5" t="s">
        <v>2791</v>
      </c>
      <c r="E1785" s="16" t="b">
        <v>1</v>
      </c>
      <c r="F1785" s="38" t="s">
        <v>16116</v>
      </c>
    </row>
    <row r="1786" spans="1:6" x14ac:dyDescent="0.2">
      <c r="A1786" s="92"/>
      <c r="B1786" s="5" t="s">
        <v>4760</v>
      </c>
      <c r="C1786" s="5" t="s">
        <v>4761</v>
      </c>
      <c r="D1786" s="5" t="s">
        <v>2791</v>
      </c>
      <c r="E1786" s="16" t="b">
        <v>1</v>
      </c>
      <c r="F1786" s="38" t="s">
        <v>12722</v>
      </c>
    </row>
    <row r="1787" spans="1:6" x14ac:dyDescent="0.2">
      <c r="A1787" s="92"/>
      <c r="B1787" s="5" t="s">
        <v>4762</v>
      </c>
      <c r="C1787" s="5" t="s">
        <v>4763</v>
      </c>
      <c r="D1787" s="5" t="s">
        <v>1918</v>
      </c>
      <c r="E1787" s="16" t="b">
        <v>1</v>
      </c>
      <c r="F1787" s="38" t="s">
        <v>12723</v>
      </c>
    </row>
    <row r="1788" spans="1:6" x14ac:dyDescent="0.2">
      <c r="A1788" s="92"/>
      <c r="B1788" s="5" t="s">
        <v>4764</v>
      </c>
      <c r="C1788" s="5" t="s">
        <v>4765</v>
      </c>
      <c r="D1788" s="5" t="s">
        <v>1918</v>
      </c>
      <c r="E1788" s="16" t="b">
        <v>1</v>
      </c>
      <c r="F1788" s="38" t="s">
        <v>12724</v>
      </c>
    </row>
    <row r="1789" spans="1:6" x14ac:dyDescent="0.2">
      <c r="A1789" s="92"/>
      <c r="B1789" s="5" t="s">
        <v>4766</v>
      </c>
      <c r="C1789" s="5" t="s">
        <v>4767</v>
      </c>
      <c r="D1789" s="5" t="s">
        <v>1918</v>
      </c>
      <c r="E1789" s="16" t="b">
        <v>1</v>
      </c>
      <c r="F1789" s="38" t="s">
        <v>12725</v>
      </c>
    </row>
    <row r="1790" spans="1:6" x14ac:dyDescent="0.2">
      <c r="A1790" s="92"/>
      <c r="B1790" s="5" t="s">
        <v>4768</v>
      </c>
      <c r="C1790" s="5" t="s">
        <v>4769</v>
      </c>
      <c r="D1790" s="5" t="s">
        <v>1918</v>
      </c>
      <c r="E1790" s="16" t="b">
        <v>1</v>
      </c>
      <c r="F1790" s="38" t="s">
        <v>12726</v>
      </c>
    </row>
    <row r="1791" spans="1:6" x14ac:dyDescent="0.2">
      <c r="A1791" s="92"/>
      <c r="B1791" s="5" t="s">
        <v>4770</v>
      </c>
      <c r="C1791" s="5" t="s">
        <v>4771</v>
      </c>
      <c r="D1791" s="5" t="s">
        <v>2791</v>
      </c>
      <c r="E1791" s="16" t="b">
        <v>1</v>
      </c>
      <c r="F1791" s="38" t="s">
        <v>15792</v>
      </c>
    </row>
    <row r="1792" spans="1:6" x14ac:dyDescent="0.2">
      <c r="A1792" s="92"/>
      <c r="B1792" s="5" t="s">
        <v>4772</v>
      </c>
      <c r="C1792" s="5" t="s">
        <v>16118</v>
      </c>
      <c r="D1792" s="5" t="s">
        <v>1918</v>
      </c>
      <c r="E1792" s="16" t="b">
        <v>1</v>
      </c>
      <c r="F1792" s="38" t="s">
        <v>12727</v>
      </c>
    </row>
    <row r="1793" spans="1:6" x14ac:dyDescent="0.2">
      <c r="A1793" s="92"/>
      <c r="B1793" s="5" t="s">
        <v>4773</v>
      </c>
      <c r="C1793" s="5" t="s">
        <v>4774</v>
      </c>
      <c r="D1793" s="5" t="s">
        <v>1918</v>
      </c>
      <c r="E1793" s="16" t="b">
        <v>1</v>
      </c>
      <c r="F1793" s="38" t="s">
        <v>12728</v>
      </c>
    </row>
    <row r="1794" spans="1:6" x14ac:dyDescent="0.2">
      <c r="A1794" s="92"/>
      <c r="B1794" s="5" t="s">
        <v>4775</v>
      </c>
      <c r="C1794" s="5" t="s">
        <v>4776</v>
      </c>
      <c r="D1794" s="5" t="s">
        <v>1918</v>
      </c>
      <c r="E1794" s="16" t="b">
        <v>1</v>
      </c>
      <c r="F1794" s="38" t="s">
        <v>12729</v>
      </c>
    </row>
    <row r="1795" spans="1:6" x14ac:dyDescent="0.2">
      <c r="A1795" s="92"/>
      <c r="B1795" s="5" t="s">
        <v>15790</v>
      </c>
      <c r="C1795" s="5" t="s">
        <v>15791</v>
      </c>
      <c r="D1795" s="5" t="s">
        <v>2791</v>
      </c>
      <c r="E1795" s="16" t="b">
        <v>1</v>
      </c>
      <c r="F1795" s="38" t="s">
        <v>15789</v>
      </c>
    </row>
    <row r="1796" spans="1:6" x14ac:dyDescent="0.2">
      <c r="A1796" s="92"/>
      <c r="B1796" s="5" t="s">
        <v>4777</v>
      </c>
      <c r="C1796" s="5" t="s">
        <v>4778</v>
      </c>
      <c r="D1796" s="5" t="s">
        <v>2791</v>
      </c>
      <c r="E1796" s="16" t="b">
        <v>1</v>
      </c>
      <c r="F1796" s="38" t="s">
        <v>12730</v>
      </c>
    </row>
    <row r="1797" spans="1:6" x14ac:dyDescent="0.2">
      <c r="A1797" s="92"/>
      <c r="B1797" s="5" t="s">
        <v>4779</v>
      </c>
      <c r="C1797" s="5" t="s">
        <v>4780</v>
      </c>
      <c r="D1797" s="5" t="s">
        <v>1918</v>
      </c>
      <c r="E1797" s="16" t="b">
        <v>1</v>
      </c>
      <c r="F1797" s="38" t="s">
        <v>12731</v>
      </c>
    </row>
    <row r="1798" spans="1:6" x14ac:dyDescent="0.2">
      <c r="A1798" s="92"/>
      <c r="B1798" s="5" t="s">
        <v>4781</v>
      </c>
      <c r="C1798" s="5" t="s">
        <v>4782</v>
      </c>
      <c r="D1798" s="5" t="s">
        <v>1918</v>
      </c>
      <c r="E1798" s="16" t="b">
        <v>1</v>
      </c>
      <c r="F1798" s="38" t="s">
        <v>12732</v>
      </c>
    </row>
    <row r="1799" spans="1:6" x14ac:dyDescent="0.2">
      <c r="A1799" s="92"/>
      <c r="B1799" s="5" t="s">
        <v>4783</v>
      </c>
      <c r="C1799" s="5" t="s">
        <v>4784</v>
      </c>
      <c r="D1799" s="5" t="s">
        <v>1918</v>
      </c>
      <c r="E1799" s="16" t="b">
        <v>1</v>
      </c>
      <c r="F1799" s="38" t="s">
        <v>12733</v>
      </c>
    </row>
    <row r="1800" spans="1:6" x14ac:dyDescent="0.2">
      <c r="A1800" s="92"/>
      <c r="B1800" s="5" t="s">
        <v>4785</v>
      </c>
      <c r="C1800" s="5" t="s">
        <v>4786</v>
      </c>
      <c r="D1800" s="5" t="s">
        <v>1918</v>
      </c>
      <c r="E1800" s="16" t="b">
        <v>1</v>
      </c>
      <c r="F1800" s="38" t="s">
        <v>12734</v>
      </c>
    </row>
    <row r="1801" spans="1:6" x14ac:dyDescent="0.2">
      <c r="A1801" s="92"/>
      <c r="B1801" s="5" t="s">
        <v>4787</v>
      </c>
      <c r="C1801" s="5" t="s">
        <v>4788</v>
      </c>
      <c r="D1801" s="5" t="s">
        <v>2791</v>
      </c>
      <c r="E1801" s="16" t="b">
        <v>1</v>
      </c>
      <c r="F1801" s="38" t="s">
        <v>12735</v>
      </c>
    </row>
    <row r="1802" spans="1:6" x14ac:dyDescent="0.2">
      <c r="A1802" s="92"/>
      <c r="B1802" s="5" t="s">
        <v>4789</v>
      </c>
      <c r="C1802" s="5" t="s">
        <v>4790</v>
      </c>
      <c r="D1802" s="5" t="s">
        <v>1918</v>
      </c>
      <c r="E1802" s="16" t="b">
        <v>1</v>
      </c>
      <c r="F1802" s="38" t="s">
        <v>12736</v>
      </c>
    </row>
    <row r="1803" spans="1:6" x14ac:dyDescent="0.2">
      <c r="A1803" s="92"/>
      <c r="B1803" s="5" t="s">
        <v>16688</v>
      </c>
      <c r="C1803" s="5" t="s">
        <v>4791</v>
      </c>
      <c r="D1803" s="5" t="s">
        <v>1918</v>
      </c>
      <c r="E1803" s="16" t="b">
        <v>1</v>
      </c>
      <c r="F1803" s="38" t="s">
        <v>12737</v>
      </c>
    </row>
    <row r="1804" spans="1:6" x14ac:dyDescent="0.2">
      <c r="A1804" s="92"/>
      <c r="B1804" s="5" t="s">
        <v>4792</v>
      </c>
      <c r="C1804" s="5" t="s">
        <v>4793</v>
      </c>
      <c r="D1804" s="5" t="s">
        <v>2791</v>
      </c>
      <c r="E1804" s="16" t="b">
        <v>1</v>
      </c>
      <c r="F1804" s="38" t="s">
        <v>12738</v>
      </c>
    </row>
    <row r="1805" spans="1:6" x14ac:dyDescent="0.2">
      <c r="A1805" s="92"/>
      <c r="B1805" s="5" t="s">
        <v>4794</v>
      </c>
      <c r="C1805" s="5" t="s">
        <v>4795</v>
      </c>
      <c r="D1805" s="5" t="s">
        <v>1918</v>
      </c>
      <c r="E1805" s="16" t="b">
        <v>1</v>
      </c>
      <c r="F1805" s="38" t="s">
        <v>12739</v>
      </c>
    </row>
    <row r="1806" spans="1:6" x14ac:dyDescent="0.2">
      <c r="A1806" s="92"/>
      <c r="B1806" s="5" t="s">
        <v>4796</v>
      </c>
      <c r="C1806" s="5" t="s">
        <v>4797</v>
      </c>
      <c r="D1806" s="5" t="s">
        <v>1918</v>
      </c>
      <c r="E1806" s="16" t="b">
        <v>1</v>
      </c>
      <c r="F1806" s="38" t="s">
        <v>12740</v>
      </c>
    </row>
    <row r="1807" spans="1:6" x14ac:dyDescent="0.2">
      <c r="A1807" s="92"/>
      <c r="B1807" s="5" t="s">
        <v>4798</v>
      </c>
      <c r="C1807" s="5" t="s">
        <v>4799</v>
      </c>
      <c r="D1807" s="5" t="s">
        <v>1918</v>
      </c>
      <c r="E1807" s="16" t="b">
        <v>1</v>
      </c>
      <c r="F1807" s="38" t="s">
        <v>12741</v>
      </c>
    </row>
    <row r="1808" spans="1:6" x14ac:dyDescent="0.2">
      <c r="A1808" s="92"/>
      <c r="B1808" s="5" t="s">
        <v>4800</v>
      </c>
      <c r="C1808" s="5" t="s">
        <v>4801</v>
      </c>
      <c r="D1808" s="5" t="s">
        <v>1918</v>
      </c>
      <c r="E1808" s="16" t="b">
        <v>1</v>
      </c>
      <c r="F1808" s="38" t="s">
        <v>12742</v>
      </c>
    </row>
    <row r="1809" spans="1:6" x14ac:dyDescent="0.2">
      <c r="A1809" s="92"/>
      <c r="B1809" s="5" t="s">
        <v>16689</v>
      </c>
      <c r="C1809" s="5" t="s">
        <v>16119</v>
      </c>
      <c r="D1809" s="5" t="s">
        <v>1918</v>
      </c>
      <c r="E1809" s="16" t="b">
        <v>1</v>
      </c>
      <c r="F1809" s="38" t="s">
        <v>12743</v>
      </c>
    </row>
    <row r="1810" spans="1:6" x14ac:dyDescent="0.2">
      <c r="A1810" s="92"/>
      <c r="B1810" s="5" t="s">
        <v>4802</v>
      </c>
      <c r="C1810" s="5" t="s">
        <v>4803</v>
      </c>
      <c r="D1810" s="5" t="s">
        <v>1918</v>
      </c>
      <c r="E1810" s="16" t="b">
        <v>1</v>
      </c>
      <c r="F1810" s="38" t="s">
        <v>12744</v>
      </c>
    </row>
    <row r="1811" spans="1:6" x14ac:dyDescent="0.2">
      <c r="A1811" s="92"/>
      <c r="B1811" s="5" t="s">
        <v>16690</v>
      </c>
      <c r="C1811" s="5" t="s">
        <v>16120</v>
      </c>
      <c r="D1811" s="5" t="s">
        <v>1918</v>
      </c>
      <c r="E1811" s="16" t="b">
        <v>1</v>
      </c>
      <c r="F1811" s="38" t="s">
        <v>12745</v>
      </c>
    </row>
    <row r="1812" spans="1:6" x14ac:dyDescent="0.2">
      <c r="A1812" s="92"/>
      <c r="B1812" s="5" t="s">
        <v>4804</v>
      </c>
      <c r="C1812" s="5" t="s">
        <v>4805</v>
      </c>
      <c r="D1812" s="5" t="s">
        <v>1918</v>
      </c>
      <c r="E1812" s="16" t="b">
        <v>1</v>
      </c>
      <c r="F1812" s="38" t="s">
        <v>12746</v>
      </c>
    </row>
    <row r="1813" spans="1:6" x14ac:dyDescent="0.2">
      <c r="A1813" s="93"/>
      <c r="B1813" s="14" t="s">
        <v>4806</v>
      </c>
      <c r="C1813" s="14" t="s">
        <v>4807</v>
      </c>
      <c r="D1813" s="14" t="s">
        <v>1918</v>
      </c>
      <c r="E1813" s="17" t="b">
        <v>1</v>
      </c>
      <c r="F1813" s="39" t="s">
        <v>12747</v>
      </c>
    </row>
    <row r="1814" spans="1:6" x14ac:dyDescent="0.2">
      <c r="A1814" s="91" t="str">
        <f>HYPERLINK("[#]Codes_for_GE_Names!A138:H138","INDONESIA")</f>
        <v>INDONESIA</v>
      </c>
      <c r="B1814" s="11" t="s">
        <v>4808</v>
      </c>
      <c r="C1814" s="11" t="s">
        <v>4809</v>
      </c>
      <c r="D1814" s="29" t="s">
        <v>4810</v>
      </c>
      <c r="E1814" s="30" t="b">
        <v>0</v>
      </c>
      <c r="F1814" s="46" t="s">
        <v>11653</v>
      </c>
    </row>
    <row r="1815" spans="1:6" x14ac:dyDescent="0.2">
      <c r="A1815" s="92"/>
      <c r="B1815" s="5" t="s">
        <v>4811</v>
      </c>
      <c r="C1815" s="5" t="s">
        <v>4812</v>
      </c>
      <c r="D1815" s="5" t="s">
        <v>1589</v>
      </c>
      <c r="E1815" s="16" t="b">
        <v>1</v>
      </c>
      <c r="F1815" s="38" t="s">
        <v>12748</v>
      </c>
    </row>
    <row r="1816" spans="1:6" x14ac:dyDescent="0.2">
      <c r="A1816" s="92"/>
      <c r="B1816" s="5" t="s">
        <v>4813</v>
      </c>
      <c r="C1816" s="5" t="s">
        <v>4814</v>
      </c>
      <c r="D1816" s="5" t="s">
        <v>3161</v>
      </c>
      <c r="E1816" s="16" t="b">
        <v>1</v>
      </c>
      <c r="F1816" s="38" t="s">
        <v>12749</v>
      </c>
    </row>
    <row r="1817" spans="1:6" x14ac:dyDescent="0.2">
      <c r="A1817" s="92"/>
      <c r="B1817" s="5" t="s">
        <v>4815</v>
      </c>
      <c r="C1817" s="5" t="s">
        <v>4816</v>
      </c>
      <c r="D1817" s="5" t="s">
        <v>1589</v>
      </c>
      <c r="E1817" s="16" t="b">
        <v>1</v>
      </c>
      <c r="F1817" s="38" t="s">
        <v>12750</v>
      </c>
    </row>
    <row r="1818" spans="1:6" x14ac:dyDescent="0.2">
      <c r="A1818" s="92"/>
      <c r="B1818" s="5" t="s">
        <v>4817</v>
      </c>
      <c r="C1818" s="5" t="s">
        <v>4818</v>
      </c>
      <c r="D1818" s="5" t="s">
        <v>1589</v>
      </c>
      <c r="E1818" s="16" t="b">
        <v>1</v>
      </c>
      <c r="F1818" s="38" t="s">
        <v>12751</v>
      </c>
    </row>
    <row r="1819" spans="1:6" x14ac:dyDescent="0.2">
      <c r="A1819" s="92"/>
      <c r="B1819" s="5" t="s">
        <v>4819</v>
      </c>
      <c r="C1819" s="5" t="s">
        <v>4820</v>
      </c>
      <c r="D1819" s="5" t="s">
        <v>1589</v>
      </c>
      <c r="E1819" s="16" t="b">
        <v>1</v>
      </c>
      <c r="F1819" s="38" t="s">
        <v>12752</v>
      </c>
    </row>
    <row r="1820" spans="1:6" x14ac:dyDescent="0.2">
      <c r="A1820" s="92"/>
      <c r="B1820" s="5" t="s">
        <v>4821</v>
      </c>
      <c r="C1820" s="5" t="s">
        <v>4822</v>
      </c>
      <c r="D1820" s="5" t="s">
        <v>4823</v>
      </c>
      <c r="E1820" s="16" t="b">
        <v>1</v>
      </c>
      <c r="F1820" s="38" t="s">
        <v>12753</v>
      </c>
    </row>
    <row r="1821" spans="1:6" x14ac:dyDescent="0.2">
      <c r="A1821" s="92"/>
      <c r="B1821" s="5" t="s">
        <v>4824</v>
      </c>
      <c r="C1821" s="5" t="s">
        <v>4825</v>
      </c>
      <c r="D1821" s="25" t="s">
        <v>4810</v>
      </c>
      <c r="E1821" s="26" t="b">
        <v>0</v>
      </c>
      <c r="F1821" s="44" t="s">
        <v>11653</v>
      </c>
    </row>
    <row r="1822" spans="1:6" x14ac:dyDescent="0.2">
      <c r="A1822" s="92"/>
      <c r="B1822" s="5" t="s">
        <v>4826</v>
      </c>
      <c r="C1822" s="5" t="s">
        <v>4827</v>
      </c>
      <c r="D1822" s="5" t="s">
        <v>1589</v>
      </c>
      <c r="E1822" s="16" t="b">
        <v>1</v>
      </c>
      <c r="F1822" s="38" t="s">
        <v>12754</v>
      </c>
    </row>
    <row r="1823" spans="1:6" x14ac:dyDescent="0.2">
      <c r="A1823" s="92"/>
      <c r="B1823" s="5" t="s">
        <v>4828</v>
      </c>
      <c r="C1823" s="5" t="s">
        <v>4829</v>
      </c>
      <c r="D1823" s="5" t="s">
        <v>1589</v>
      </c>
      <c r="E1823" s="16" t="b">
        <v>1</v>
      </c>
      <c r="F1823" s="38" t="s">
        <v>12755</v>
      </c>
    </row>
    <row r="1824" spans="1:6" x14ac:dyDescent="0.2">
      <c r="A1824" s="92"/>
      <c r="B1824" s="5" t="s">
        <v>4830</v>
      </c>
      <c r="C1824" s="5" t="s">
        <v>4831</v>
      </c>
      <c r="D1824" s="5" t="s">
        <v>1589</v>
      </c>
      <c r="E1824" s="16" t="b">
        <v>1</v>
      </c>
      <c r="F1824" s="38" t="s">
        <v>12756</v>
      </c>
    </row>
    <row r="1825" spans="1:6" x14ac:dyDescent="0.2">
      <c r="A1825" s="92"/>
      <c r="B1825" s="5" t="s">
        <v>4832</v>
      </c>
      <c r="C1825" s="5" t="s">
        <v>4833</v>
      </c>
      <c r="D1825" s="5" t="s">
        <v>1589</v>
      </c>
      <c r="E1825" s="16" t="b">
        <v>1</v>
      </c>
      <c r="F1825" s="38" t="s">
        <v>12757</v>
      </c>
    </row>
    <row r="1826" spans="1:6" x14ac:dyDescent="0.2">
      <c r="A1826" s="92"/>
      <c r="B1826" s="5" t="s">
        <v>4834</v>
      </c>
      <c r="C1826" s="5" t="s">
        <v>4835</v>
      </c>
      <c r="D1826" s="5" t="s">
        <v>1589</v>
      </c>
      <c r="E1826" s="16" t="b">
        <v>1</v>
      </c>
      <c r="F1826" s="38" t="s">
        <v>12758</v>
      </c>
    </row>
    <row r="1827" spans="1:6" x14ac:dyDescent="0.2">
      <c r="A1827" s="92"/>
      <c r="B1827" s="5" t="s">
        <v>4836</v>
      </c>
      <c r="C1827" s="5" t="s">
        <v>4837</v>
      </c>
      <c r="D1827" s="25" t="s">
        <v>4810</v>
      </c>
      <c r="E1827" s="26" t="b">
        <v>0</v>
      </c>
      <c r="F1827" s="44" t="s">
        <v>11653</v>
      </c>
    </row>
    <row r="1828" spans="1:6" x14ac:dyDescent="0.2">
      <c r="A1828" s="92"/>
      <c r="B1828" s="5" t="s">
        <v>4838</v>
      </c>
      <c r="C1828" s="5" t="s">
        <v>4839</v>
      </c>
      <c r="D1828" s="5" t="s">
        <v>1589</v>
      </c>
      <c r="E1828" s="16" t="b">
        <v>1</v>
      </c>
      <c r="F1828" s="38" t="s">
        <v>12759</v>
      </c>
    </row>
    <row r="1829" spans="1:6" x14ac:dyDescent="0.2">
      <c r="A1829" s="92"/>
      <c r="B1829" s="5" t="s">
        <v>4840</v>
      </c>
      <c r="C1829" s="5" t="s">
        <v>4841</v>
      </c>
      <c r="D1829" s="5" t="s">
        <v>1589</v>
      </c>
      <c r="E1829" s="16" t="b">
        <v>1</v>
      </c>
      <c r="F1829" s="38" t="s">
        <v>12760</v>
      </c>
    </row>
    <row r="1830" spans="1:6" x14ac:dyDescent="0.2">
      <c r="A1830" s="92"/>
      <c r="B1830" s="5" t="s">
        <v>4842</v>
      </c>
      <c r="C1830" s="5" t="s">
        <v>4843</v>
      </c>
      <c r="D1830" s="25" t="s">
        <v>4810</v>
      </c>
      <c r="E1830" s="26" t="b">
        <v>0</v>
      </c>
      <c r="F1830" s="44" t="s">
        <v>11653</v>
      </c>
    </row>
    <row r="1831" spans="1:6" x14ac:dyDescent="0.2">
      <c r="A1831" s="92"/>
      <c r="B1831" s="5" t="s">
        <v>4844</v>
      </c>
      <c r="C1831" s="5" t="s">
        <v>4845</v>
      </c>
      <c r="D1831" s="5" t="s">
        <v>1589</v>
      </c>
      <c r="E1831" s="16" t="b">
        <v>1</v>
      </c>
      <c r="F1831" s="38" t="s">
        <v>12761</v>
      </c>
    </row>
    <row r="1832" spans="1:6" x14ac:dyDescent="0.2">
      <c r="A1832" s="92"/>
      <c r="B1832" s="5" t="s">
        <v>4846</v>
      </c>
      <c r="C1832" s="5" t="s">
        <v>4847</v>
      </c>
      <c r="D1832" s="5" t="s">
        <v>1589</v>
      </c>
      <c r="E1832" s="16" t="b">
        <v>1</v>
      </c>
      <c r="F1832" s="38" t="s">
        <v>12762</v>
      </c>
    </row>
    <row r="1833" spans="1:6" x14ac:dyDescent="0.2">
      <c r="A1833" s="92"/>
      <c r="B1833" s="5" t="s">
        <v>4848</v>
      </c>
      <c r="C1833" s="5" t="s">
        <v>4849</v>
      </c>
      <c r="D1833" s="5" t="s">
        <v>1589</v>
      </c>
      <c r="E1833" s="16" t="b">
        <v>1</v>
      </c>
      <c r="F1833" s="38" t="s">
        <v>12763</v>
      </c>
    </row>
    <row r="1834" spans="1:6" x14ac:dyDescent="0.2">
      <c r="A1834" s="92"/>
      <c r="B1834" s="5" t="s">
        <v>4850</v>
      </c>
      <c r="C1834" s="5" t="s">
        <v>4851</v>
      </c>
      <c r="D1834" s="25" t="s">
        <v>4810</v>
      </c>
      <c r="E1834" s="26" t="b">
        <v>0</v>
      </c>
      <c r="F1834" s="44" t="s">
        <v>11653</v>
      </c>
    </row>
    <row r="1835" spans="1:6" x14ac:dyDescent="0.2">
      <c r="A1835" s="92"/>
      <c r="B1835" s="5" t="s">
        <v>4852</v>
      </c>
      <c r="C1835" s="5" t="s">
        <v>4853</v>
      </c>
      <c r="D1835" s="5" t="s">
        <v>1589</v>
      </c>
      <c r="E1835" s="16" t="b">
        <v>1</v>
      </c>
      <c r="F1835" s="38" t="s">
        <v>12764</v>
      </c>
    </row>
    <row r="1836" spans="1:6" x14ac:dyDescent="0.2">
      <c r="A1836" s="92"/>
      <c r="B1836" s="5" t="s">
        <v>4854</v>
      </c>
      <c r="C1836" s="5" t="s">
        <v>4855</v>
      </c>
      <c r="D1836" s="5" t="s">
        <v>1589</v>
      </c>
      <c r="E1836" s="16" t="b">
        <v>1</v>
      </c>
      <c r="F1836" s="38" t="s">
        <v>12765</v>
      </c>
    </row>
    <row r="1837" spans="1:6" x14ac:dyDescent="0.2">
      <c r="A1837" s="92"/>
      <c r="B1837" s="5" t="s">
        <v>16676</v>
      </c>
      <c r="C1837" s="5" t="s">
        <v>16677</v>
      </c>
      <c r="D1837" s="5" t="s">
        <v>1589</v>
      </c>
      <c r="E1837" s="16" t="b">
        <v>1</v>
      </c>
      <c r="F1837" s="44" t="s">
        <v>11653</v>
      </c>
    </row>
    <row r="1838" spans="1:6" x14ac:dyDescent="0.2">
      <c r="A1838" s="92"/>
      <c r="B1838" s="5" t="s">
        <v>16644</v>
      </c>
      <c r="C1838" s="5" t="s">
        <v>16641</v>
      </c>
      <c r="D1838" s="5" t="s">
        <v>1589</v>
      </c>
      <c r="E1838" s="16" t="b">
        <v>1</v>
      </c>
      <c r="F1838" s="44" t="s">
        <v>11653</v>
      </c>
    </row>
    <row r="1839" spans="1:6" x14ac:dyDescent="0.2">
      <c r="A1839" s="92"/>
      <c r="B1839" s="5" t="s">
        <v>16645</v>
      </c>
      <c r="C1839" s="5" t="s">
        <v>16642</v>
      </c>
      <c r="D1839" s="5" t="s">
        <v>1589</v>
      </c>
      <c r="E1839" s="16" t="b">
        <v>1</v>
      </c>
      <c r="F1839" s="44" t="s">
        <v>11653</v>
      </c>
    </row>
    <row r="1840" spans="1:6" x14ac:dyDescent="0.2">
      <c r="A1840" s="92"/>
      <c r="B1840" s="5" t="s">
        <v>16646</v>
      </c>
      <c r="C1840" s="5" t="s">
        <v>16643</v>
      </c>
      <c r="D1840" s="5" t="s">
        <v>1589</v>
      </c>
      <c r="E1840" s="16" t="b">
        <v>1</v>
      </c>
      <c r="F1840" s="44" t="s">
        <v>11653</v>
      </c>
    </row>
    <row r="1841" spans="1:6" x14ac:dyDescent="0.2">
      <c r="A1841" s="92"/>
      <c r="B1841" s="5" t="s">
        <v>4856</v>
      </c>
      <c r="C1841" s="5" t="s">
        <v>4857</v>
      </c>
      <c r="D1841" s="25" t="s">
        <v>4810</v>
      </c>
      <c r="E1841" s="26" t="b">
        <v>0</v>
      </c>
      <c r="F1841" s="44" t="s">
        <v>11653</v>
      </c>
    </row>
    <row r="1842" spans="1:6" x14ac:dyDescent="0.2">
      <c r="A1842" s="92"/>
      <c r="B1842" s="5" t="s">
        <v>4858</v>
      </c>
      <c r="C1842" s="5" t="s">
        <v>4859</v>
      </c>
      <c r="D1842" s="5" t="s">
        <v>1589</v>
      </c>
      <c r="E1842" s="16" t="b">
        <v>1</v>
      </c>
      <c r="F1842" s="38" t="s">
        <v>12766</v>
      </c>
    </row>
    <row r="1843" spans="1:6" x14ac:dyDescent="0.2">
      <c r="A1843" s="92"/>
      <c r="B1843" s="5" t="s">
        <v>4860</v>
      </c>
      <c r="C1843" s="5" t="s">
        <v>4861</v>
      </c>
      <c r="D1843" s="5" t="s">
        <v>1589</v>
      </c>
      <c r="E1843" s="16" t="b">
        <v>1</v>
      </c>
      <c r="F1843" s="38" t="s">
        <v>12767</v>
      </c>
    </row>
    <row r="1844" spans="1:6" x14ac:dyDescent="0.2">
      <c r="A1844" s="92"/>
      <c r="B1844" s="5" t="s">
        <v>4862</v>
      </c>
      <c r="C1844" s="5" t="s">
        <v>4863</v>
      </c>
      <c r="D1844" s="5" t="s">
        <v>1589</v>
      </c>
      <c r="E1844" s="16" t="b">
        <v>1</v>
      </c>
      <c r="F1844" s="38" t="s">
        <v>12768</v>
      </c>
    </row>
    <row r="1845" spans="1:6" x14ac:dyDescent="0.2">
      <c r="A1845" s="92"/>
      <c r="B1845" s="5" t="s">
        <v>4864</v>
      </c>
      <c r="C1845" s="5" t="s">
        <v>4865</v>
      </c>
      <c r="D1845" s="5" t="s">
        <v>1589</v>
      </c>
      <c r="E1845" s="16" t="b">
        <v>1</v>
      </c>
      <c r="F1845" s="38" t="s">
        <v>12769</v>
      </c>
    </row>
    <row r="1846" spans="1:6" x14ac:dyDescent="0.2">
      <c r="A1846" s="92"/>
      <c r="B1846" s="5" t="s">
        <v>4866</v>
      </c>
      <c r="C1846" s="5" t="s">
        <v>4867</v>
      </c>
      <c r="D1846" s="5" t="s">
        <v>1589</v>
      </c>
      <c r="E1846" s="16" t="b">
        <v>1</v>
      </c>
      <c r="F1846" s="38" t="s">
        <v>12770</v>
      </c>
    </row>
    <row r="1847" spans="1:6" x14ac:dyDescent="0.2">
      <c r="A1847" s="92"/>
      <c r="B1847" s="5" t="s">
        <v>4868</v>
      </c>
      <c r="C1847" s="5" t="s">
        <v>4869</v>
      </c>
      <c r="D1847" s="5" t="s">
        <v>1589</v>
      </c>
      <c r="E1847" s="16" t="b">
        <v>1</v>
      </c>
      <c r="F1847" s="38" t="s">
        <v>12771</v>
      </c>
    </row>
    <row r="1848" spans="1:6" x14ac:dyDescent="0.2">
      <c r="A1848" s="92"/>
      <c r="B1848" s="5" t="s">
        <v>4870</v>
      </c>
      <c r="C1848" s="5" t="s">
        <v>4871</v>
      </c>
      <c r="D1848" s="25" t="s">
        <v>4810</v>
      </c>
      <c r="E1848" s="26" t="b">
        <v>0</v>
      </c>
      <c r="F1848" s="44" t="s">
        <v>11653</v>
      </c>
    </row>
    <row r="1849" spans="1:6" x14ac:dyDescent="0.2">
      <c r="A1849" s="92"/>
      <c r="B1849" s="5" t="s">
        <v>4872</v>
      </c>
      <c r="C1849" s="5" t="s">
        <v>4873</v>
      </c>
      <c r="D1849" s="5" t="s">
        <v>1589</v>
      </c>
      <c r="E1849" s="16" t="b">
        <v>1</v>
      </c>
      <c r="F1849" s="38" t="s">
        <v>12772</v>
      </c>
    </row>
    <row r="1850" spans="1:6" x14ac:dyDescent="0.2">
      <c r="A1850" s="92"/>
      <c r="B1850" s="5" t="s">
        <v>4874</v>
      </c>
      <c r="C1850" s="5" t="s">
        <v>4875</v>
      </c>
      <c r="D1850" s="5" t="s">
        <v>1589</v>
      </c>
      <c r="E1850" s="16" t="b">
        <v>1</v>
      </c>
      <c r="F1850" s="38" t="s">
        <v>12773</v>
      </c>
    </row>
    <row r="1851" spans="1:6" x14ac:dyDescent="0.2">
      <c r="A1851" s="92"/>
      <c r="B1851" s="5" t="s">
        <v>4876</v>
      </c>
      <c r="C1851" s="5" t="s">
        <v>4877</v>
      </c>
      <c r="D1851" s="5" t="s">
        <v>1589</v>
      </c>
      <c r="E1851" s="16" t="b">
        <v>1</v>
      </c>
      <c r="F1851" s="38" t="s">
        <v>12774</v>
      </c>
    </row>
    <row r="1852" spans="1:6" x14ac:dyDescent="0.2">
      <c r="A1852" s="92"/>
      <c r="B1852" s="5" t="s">
        <v>4878</v>
      </c>
      <c r="C1852" s="5" t="s">
        <v>4879</v>
      </c>
      <c r="D1852" s="5" t="s">
        <v>1589</v>
      </c>
      <c r="E1852" s="16" t="b">
        <v>1</v>
      </c>
      <c r="F1852" s="38" t="s">
        <v>12775</v>
      </c>
    </row>
    <row r="1853" spans="1:6" x14ac:dyDescent="0.2">
      <c r="A1853" s="92"/>
      <c r="B1853" s="5" t="s">
        <v>4880</v>
      </c>
      <c r="C1853" s="5" t="s">
        <v>4881</v>
      </c>
      <c r="D1853" s="5" t="s">
        <v>1589</v>
      </c>
      <c r="E1853" s="16" t="b">
        <v>1</v>
      </c>
      <c r="F1853" s="38" t="s">
        <v>12776</v>
      </c>
    </row>
    <row r="1854" spans="1:6" x14ac:dyDescent="0.2">
      <c r="A1854" s="92"/>
      <c r="B1854" s="5" t="s">
        <v>4882</v>
      </c>
      <c r="C1854" s="5" t="s">
        <v>4883</v>
      </c>
      <c r="D1854" s="5" t="s">
        <v>1589</v>
      </c>
      <c r="E1854" s="16" t="b">
        <v>1</v>
      </c>
      <c r="F1854" s="38" t="s">
        <v>12777</v>
      </c>
    </row>
    <row r="1855" spans="1:6" x14ac:dyDescent="0.2">
      <c r="A1855" s="92"/>
      <c r="B1855" s="5" t="s">
        <v>4884</v>
      </c>
      <c r="C1855" s="5" t="s">
        <v>4885</v>
      </c>
      <c r="D1855" s="5" t="s">
        <v>1589</v>
      </c>
      <c r="E1855" s="16" t="b">
        <v>1</v>
      </c>
      <c r="F1855" s="38" t="s">
        <v>12778</v>
      </c>
    </row>
    <row r="1856" spans="1:6" x14ac:dyDescent="0.2">
      <c r="A1856" s="92"/>
      <c r="B1856" s="5" t="s">
        <v>4886</v>
      </c>
      <c r="C1856" s="5" t="s">
        <v>4887</v>
      </c>
      <c r="D1856" s="5" t="s">
        <v>1589</v>
      </c>
      <c r="E1856" s="16" t="b">
        <v>1</v>
      </c>
      <c r="F1856" s="38" t="s">
        <v>12779</v>
      </c>
    </row>
    <row r="1857" spans="1:6" x14ac:dyDescent="0.2">
      <c r="A1857" s="92"/>
      <c r="B1857" s="5" t="s">
        <v>4888</v>
      </c>
      <c r="C1857" s="5" t="s">
        <v>4889</v>
      </c>
      <c r="D1857" s="5" t="s">
        <v>1589</v>
      </c>
      <c r="E1857" s="16" t="b">
        <v>1</v>
      </c>
      <c r="F1857" s="38" t="s">
        <v>12780</v>
      </c>
    </row>
    <row r="1858" spans="1:6" x14ac:dyDescent="0.2">
      <c r="A1858" s="93"/>
      <c r="B1858" s="14" t="s">
        <v>4890</v>
      </c>
      <c r="C1858" s="14" t="s">
        <v>4891</v>
      </c>
      <c r="D1858" s="14" t="s">
        <v>1589</v>
      </c>
      <c r="E1858" s="17" t="b">
        <v>1</v>
      </c>
      <c r="F1858" s="39" t="s">
        <v>12781</v>
      </c>
    </row>
    <row r="1859" spans="1:6" x14ac:dyDescent="0.2">
      <c r="A1859" s="91" t="str">
        <f>HYPERLINK("[#]Codes_for_GE_Names!A139:H139","IRAN")</f>
        <v>IRAN</v>
      </c>
      <c r="B1859" s="11" t="s">
        <v>4923</v>
      </c>
      <c r="C1859" s="11" t="s">
        <v>4892</v>
      </c>
      <c r="D1859" s="11" t="s">
        <v>1589</v>
      </c>
      <c r="E1859" s="15" t="b">
        <v>1</v>
      </c>
      <c r="F1859" s="43" t="s">
        <v>12782</v>
      </c>
    </row>
    <row r="1860" spans="1:6" x14ac:dyDescent="0.2">
      <c r="A1860" s="92"/>
      <c r="B1860" s="5" t="s">
        <v>4911</v>
      </c>
      <c r="C1860" s="5" t="s">
        <v>4894</v>
      </c>
      <c r="D1860" s="5" t="s">
        <v>1589</v>
      </c>
      <c r="E1860" s="16" t="b">
        <v>1</v>
      </c>
      <c r="F1860" s="38" t="s">
        <v>12783</v>
      </c>
    </row>
    <row r="1861" spans="1:6" x14ac:dyDescent="0.2">
      <c r="A1861" s="92"/>
      <c r="B1861" s="5" t="s">
        <v>4903</v>
      </c>
      <c r="C1861" s="5" t="s">
        <v>4896</v>
      </c>
      <c r="D1861" s="5" t="s">
        <v>1589</v>
      </c>
      <c r="E1861" s="16" t="b">
        <v>1</v>
      </c>
      <c r="F1861" s="38" t="s">
        <v>12784</v>
      </c>
    </row>
    <row r="1862" spans="1:6" x14ac:dyDescent="0.2">
      <c r="A1862" s="92"/>
      <c r="B1862" s="5" t="s">
        <v>4893</v>
      </c>
      <c r="C1862" s="5" t="s">
        <v>4898</v>
      </c>
      <c r="D1862" s="5" t="s">
        <v>1589</v>
      </c>
      <c r="E1862" s="16" t="b">
        <v>1</v>
      </c>
      <c r="F1862" s="38" t="s">
        <v>12785</v>
      </c>
    </row>
    <row r="1863" spans="1:6" x14ac:dyDescent="0.2">
      <c r="A1863" s="92"/>
      <c r="B1863" s="5" t="s">
        <v>4928</v>
      </c>
      <c r="C1863" s="5" t="s">
        <v>4900</v>
      </c>
      <c r="D1863" s="5" t="s">
        <v>1589</v>
      </c>
      <c r="E1863" s="16" t="b">
        <v>1</v>
      </c>
      <c r="F1863" s="38" t="s">
        <v>12786</v>
      </c>
    </row>
    <row r="1864" spans="1:6" x14ac:dyDescent="0.2">
      <c r="A1864" s="92"/>
      <c r="B1864" s="5" t="s">
        <v>4905</v>
      </c>
      <c r="C1864" s="5" t="s">
        <v>4902</v>
      </c>
      <c r="D1864" s="5" t="s">
        <v>1589</v>
      </c>
      <c r="E1864" s="16" t="b">
        <v>1</v>
      </c>
      <c r="F1864" s="38" t="s">
        <v>12787</v>
      </c>
    </row>
    <row r="1865" spans="1:6" x14ac:dyDescent="0.2">
      <c r="A1865" s="92"/>
      <c r="B1865" s="5" t="s">
        <v>4926</v>
      </c>
      <c r="C1865" s="5" t="s">
        <v>4904</v>
      </c>
      <c r="D1865" s="5" t="s">
        <v>1589</v>
      </c>
      <c r="E1865" s="16" t="b">
        <v>1</v>
      </c>
      <c r="F1865" s="38" t="s">
        <v>12788</v>
      </c>
    </row>
    <row r="1866" spans="1:6" x14ac:dyDescent="0.2">
      <c r="A1866" s="92"/>
      <c r="B1866" s="5" t="s">
        <v>4946</v>
      </c>
      <c r="C1866" s="5" t="s">
        <v>4906</v>
      </c>
      <c r="D1866" s="5" t="s">
        <v>1589</v>
      </c>
      <c r="E1866" s="16" t="b">
        <v>1</v>
      </c>
      <c r="F1866" s="38" t="s">
        <v>12789</v>
      </c>
    </row>
    <row r="1867" spans="1:6" x14ac:dyDescent="0.2">
      <c r="A1867" s="92"/>
      <c r="B1867" s="5" t="s">
        <v>4897</v>
      </c>
      <c r="C1867" s="5" t="s">
        <v>4908</v>
      </c>
      <c r="D1867" s="5" t="s">
        <v>1589</v>
      </c>
      <c r="E1867" s="16" t="b">
        <v>1</v>
      </c>
      <c r="F1867" s="38" t="s">
        <v>12790</v>
      </c>
    </row>
    <row r="1868" spans="1:6" x14ac:dyDescent="0.2">
      <c r="A1868" s="92"/>
      <c r="B1868" s="5" t="s">
        <v>4909</v>
      </c>
      <c r="C1868" s="5" t="s">
        <v>4910</v>
      </c>
      <c r="D1868" s="5" t="s">
        <v>1589</v>
      </c>
      <c r="E1868" s="16" t="b">
        <v>1</v>
      </c>
      <c r="F1868" s="38" t="s">
        <v>12791</v>
      </c>
    </row>
    <row r="1869" spans="1:6" x14ac:dyDescent="0.2">
      <c r="A1869" s="92"/>
      <c r="B1869" s="5" t="s">
        <v>4944</v>
      </c>
      <c r="C1869" s="5" t="s">
        <v>4912</v>
      </c>
      <c r="D1869" s="5" t="s">
        <v>1589</v>
      </c>
      <c r="E1869" s="16" t="b">
        <v>1</v>
      </c>
      <c r="F1869" s="38" t="s">
        <v>12792</v>
      </c>
    </row>
    <row r="1870" spans="1:6" x14ac:dyDescent="0.2">
      <c r="A1870" s="92"/>
      <c r="B1870" s="5" t="s">
        <v>4934</v>
      </c>
      <c r="C1870" s="5" t="s">
        <v>4914</v>
      </c>
      <c r="D1870" s="5" t="s">
        <v>1589</v>
      </c>
      <c r="E1870" s="16" t="b">
        <v>1</v>
      </c>
      <c r="F1870" s="38" t="s">
        <v>12793</v>
      </c>
    </row>
    <row r="1871" spans="1:6" x14ac:dyDescent="0.2">
      <c r="A1871" s="92"/>
      <c r="B1871" s="5" t="s">
        <v>4930</v>
      </c>
      <c r="C1871" s="5" t="s">
        <v>4916</v>
      </c>
      <c r="D1871" s="5" t="s">
        <v>1589</v>
      </c>
      <c r="E1871" s="16" t="b">
        <v>1</v>
      </c>
      <c r="F1871" s="38" t="s">
        <v>12794</v>
      </c>
    </row>
    <row r="1872" spans="1:6" x14ac:dyDescent="0.2">
      <c r="A1872" s="92"/>
      <c r="B1872" s="5" t="s">
        <v>4901</v>
      </c>
      <c r="C1872" s="5" t="s">
        <v>4918</v>
      </c>
      <c r="D1872" s="5" t="s">
        <v>1589</v>
      </c>
      <c r="E1872" s="16" t="b">
        <v>1</v>
      </c>
      <c r="F1872" s="38" t="s">
        <v>12795</v>
      </c>
    </row>
    <row r="1873" spans="1:6" x14ac:dyDescent="0.2">
      <c r="A1873" s="92"/>
      <c r="B1873" s="5" t="s">
        <v>4915</v>
      </c>
      <c r="C1873" s="5" t="s">
        <v>4920</v>
      </c>
      <c r="D1873" s="5" t="s">
        <v>1589</v>
      </c>
      <c r="E1873" s="16" t="b">
        <v>1</v>
      </c>
      <c r="F1873" s="38" t="s">
        <v>12796</v>
      </c>
    </row>
    <row r="1874" spans="1:6" x14ac:dyDescent="0.2">
      <c r="A1874" s="92"/>
      <c r="B1874" s="5" t="s">
        <v>4921</v>
      </c>
      <c r="C1874" s="5" t="s">
        <v>4922</v>
      </c>
      <c r="D1874" s="5" t="s">
        <v>1589</v>
      </c>
      <c r="E1874" s="16" t="b">
        <v>1</v>
      </c>
      <c r="F1874" s="38" t="s">
        <v>12797</v>
      </c>
    </row>
    <row r="1875" spans="1:6" x14ac:dyDescent="0.2">
      <c r="A1875" s="92"/>
      <c r="B1875" s="5" t="s">
        <v>16244</v>
      </c>
      <c r="C1875" s="5" t="s">
        <v>4924</v>
      </c>
      <c r="D1875" s="5" t="s">
        <v>1589</v>
      </c>
      <c r="E1875" s="16" t="b">
        <v>1</v>
      </c>
      <c r="F1875" s="38" t="s">
        <v>12798</v>
      </c>
    </row>
    <row r="1876" spans="1:6" x14ac:dyDescent="0.2">
      <c r="A1876" s="92"/>
      <c r="B1876" s="5" t="s">
        <v>4938</v>
      </c>
      <c r="C1876" s="5" t="s">
        <v>4925</v>
      </c>
      <c r="D1876" s="5" t="s">
        <v>1589</v>
      </c>
      <c r="E1876" s="16" t="b">
        <v>1</v>
      </c>
      <c r="F1876" s="38" t="s">
        <v>12799</v>
      </c>
    </row>
    <row r="1877" spans="1:6" x14ac:dyDescent="0.2">
      <c r="A1877" s="92"/>
      <c r="B1877" s="5" t="s">
        <v>4899</v>
      </c>
      <c r="C1877" s="5" t="s">
        <v>4927</v>
      </c>
      <c r="D1877" s="5" t="s">
        <v>1589</v>
      </c>
      <c r="E1877" s="16" t="b">
        <v>1</v>
      </c>
      <c r="F1877" s="38" t="s">
        <v>12800</v>
      </c>
    </row>
    <row r="1878" spans="1:6" x14ac:dyDescent="0.2">
      <c r="A1878" s="92"/>
      <c r="B1878" s="5" t="s">
        <v>4919</v>
      </c>
      <c r="C1878" s="5" t="s">
        <v>4929</v>
      </c>
      <c r="D1878" s="5" t="s">
        <v>1589</v>
      </c>
      <c r="E1878" s="16" t="b">
        <v>1</v>
      </c>
      <c r="F1878" s="38" t="s">
        <v>12801</v>
      </c>
    </row>
    <row r="1879" spans="1:6" x14ac:dyDescent="0.2">
      <c r="A1879" s="92"/>
      <c r="B1879" s="5" t="s">
        <v>4942</v>
      </c>
      <c r="C1879" s="5" t="s">
        <v>4931</v>
      </c>
      <c r="D1879" s="5" t="s">
        <v>1589</v>
      </c>
      <c r="E1879" s="16" t="b">
        <v>1</v>
      </c>
      <c r="F1879" s="38" t="s">
        <v>12802</v>
      </c>
    </row>
    <row r="1880" spans="1:6" x14ac:dyDescent="0.2">
      <c r="A1880" s="92"/>
      <c r="B1880" s="5" t="s">
        <v>4917</v>
      </c>
      <c r="C1880" s="5" t="s">
        <v>4933</v>
      </c>
      <c r="D1880" s="5" t="s">
        <v>1589</v>
      </c>
      <c r="E1880" s="16" t="b">
        <v>1</v>
      </c>
      <c r="F1880" s="38" t="s">
        <v>12803</v>
      </c>
    </row>
    <row r="1881" spans="1:6" x14ac:dyDescent="0.2">
      <c r="A1881" s="92"/>
      <c r="B1881" s="5" t="s">
        <v>16243</v>
      </c>
      <c r="C1881" s="5" t="s">
        <v>4935</v>
      </c>
      <c r="D1881" s="5" t="s">
        <v>1589</v>
      </c>
      <c r="E1881" s="16" t="b">
        <v>1</v>
      </c>
      <c r="F1881" s="38" t="s">
        <v>12804</v>
      </c>
    </row>
    <row r="1882" spans="1:6" x14ac:dyDescent="0.2">
      <c r="A1882" s="92"/>
      <c r="B1882" s="5" t="s">
        <v>4895</v>
      </c>
      <c r="C1882" s="5" t="s">
        <v>4937</v>
      </c>
      <c r="D1882" s="5" t="s">
        <v>1589</v>
      </c>
      <c r="E1882" s="16" t="b">
        <v>1</v>
      </c>
      <c r="F1882" s="38" t="s">
        <v>12805</v>
      </c>
    </row>
    <row r="1883" spans="1:6" x14ac:dyDescent="0.2">
      <c r="A1883" s="92"/>
      <c r="B1883" s="5" t="s">
        <v>4940</v>
      </c>
      <c r="C1883" s="5" t="s">
        <v>4939</v>
      </c>
      <c r="D1883" s="5" t="s">
        <v>1589</v>
      </c>
      <c r="E1883" s="16" t="b">
        <v>1</v>
      </c>
      <c r="F1883" s="38" t="s">
        <v>12806</v>
      </c>
    </row>
    <row r="1884" spans="1:6" x14ac:dyDescent="0.2">
      <c r="A1884" s="92"/>
      <c r="B1884" s="5" t="s">
        <v>4948</v>
      </c>
      <c r="C1884" s="5" t="s">
        <v>4941</v>
      </c>
      <c r="D1884" s="5" t="s">
        <v>1589</v>
      </c>
      <c r="E1884" s="16" t="b">
        <v>1</v>
      </c>
      <c r="F1884" s="38" t="s">
        <v>12807</v>
      </c>
    </row>
    <row r="1885" spans="1:6" x14ac:dyDescent="0.2">
      <c r="A1885" s="92"/>
      <c r="B1885" s="5" t="s">
        <v>4932</v>
      </c>
      <c r="C1885" s="5" t="s">
        <v>4943</v>
      </c>
      <c r="D1885" s="5" t="s">
        <v>1589</v>
      </c>
      <c r="E1885" s="16" t="b">
        <v>1</v>
      </c>
      <c r="F1885" s="38" t="s">
        <v>12808</v>
      </c>
    </row>
    <row r="1886" spans="1:6" x14ac:dyDescent="0.2">
      <c r="A1886" s="92"/>
      <c r="B1886" s="5" t="s">
        <v>4950</v>
      </c>
      <c r="C1886" s="5" t="s">
        <v>4945</v>
      </c>
      <c r="D1886" s="5" t="s">
        <v>1589</v>
      </c>
      <c r="E1886" s="16" t="b">
        <v>1</v>
      </c>
      <c r="F1886" s="38" t="s">
        <v>12809</v>
      </c>
    </row>
    <row r="1887" spans="1:6" x14ac:dyDescent="0.2">
      <c r="A1887" s="92"/>
      <c r="B1887" s="5" t="s">
        <v>4913</v>
      </c>
      <c r="C1887" s="5" t="s">
        <v>4947</v>
      </c>
      <c r="D1887" s="5" t="s">
        <v>1589</v>
      </c>
      <c r="E1887" s="16" t="b">
        <v>1</v>
      </c>
      <c r="F1887" s="38" t="s">
        <v>12810</v>
      </c>
    </row>
    <row r="1888" spans="1:6" x14ac:dyDescent="0.2">
      <c r="A1888" s="92"/>
      <c r="B1888" s="5" t="s">
        <v>4936</v>
      </c>
      <c r="C1888" s="5" t="s">
        <v>4949</v>
      </c>
      <c r="D1888" s="5" t="s">
        <v>1589</v>
      </c>
      <c r="E1888" s="16" t="b">
        <v>1</v>
      </c>
      <c r="F1888" s="38" t="s">
        <v>12811</v>
      </c>
    </row>
    <row r="1889" spans="1:6" x14ac:dyDescent="0.2">
      <c r="A1889" s="93"/>
      <c r="B1889" s="14" t="s">
        <v>4907</v>
      </c>
      <c r="C1889" s="14" t="s">
        <v>4951</v>
      </c>
      <c r="D1889" s="14" t="s">
        <v>1589</v>
      </c>
      <c r="E1889" s="17" t="b">
        <v>1</v>
      </c>
      <c r="F1889" s="39" t="s">
        <v>12812</v>
      </c>
    </row>
    <row r="1890" spans="1:6" x14ac:dyDescent="0.2">
      <c r="A1890" s="91" t="str">
        <f>HYPERLINK("[#]Codes_for_GE_Names!A140:H140","IRAQ")</f>
        <v>IRAQ</v>
      </c>
      <c r="B1890" s="11" t="s">
        <v>16625</v>
      </c>
      <c r="C1890" s="11" t="s">
        <v>16626</v>
      </c>
      <c r="D1890" s="11" t="s">
        <v>1891</v>
      </c>
      <c r="E1890" s="15" t="b">
        <v>0</v>
      </c>
      <c r="F1890" s="46" t="s">
        <v>11653</v>
      </c>
    </row>
    <row r="1891" spans="1:6" x14ac:dyDescent="0.2">
      <c r="A1891" s="92"/>
      <c r="B1891" s="5" t="s">
        <v>4962</v>
      </c>
      <c r="C1891" s="5" t="s">
        <v>16627</v>
      </c>
      <c r="D1891" s="5" t="s">
        <v>2171</v>
      </c>
      <c r="E1891" s="16" t="b">
        <v>1</v>
      </c>
      <c r="F1891" s="38" t="s">
        <v>12818</v>
      </c>
    </row>
    <row r="1892" spans="1:6" x14ac:dyDescent="0.2">
      <c r="A1892" s="92"/>
      <c r="B1892" s="5" t="s">
        <v>4963</v>
      </c>
      <c r="C1892" s="5" t="s">
        <v>16628</v>
      </c>
      <c r="D1892" s="5" t="s">
        <v>2171</v>
      </c>
      <c r="E1892" s="16" t="b">
        <v>1</v>
      </c>
      <c r="F1892" s="38" t="s">
        <v>12819</v>
      </c>
    </row>
    <row r="1893" spans="1:6" x14ac:dyDescent="0.2">
      <c r="A1893" s="92"/>
      <c r="B1893" s="5" t="s">
        <v>4968</v>
      </c>
      <c r="C1893" s="5" t="s">
        <v>16629</v>
      </c>
      <c r="D1893" s="5" t="s">
        <v>2171</v>
      </c>
      <c r="E1893" s="16" t="b">
        <v>1</v>
      </c>
      <c r="F1893" s="38" t="s">
        <v>12822</v>
      </c>
    </row>
    <row r="1894" spans="1:6" x14ac:dyDescent="0.2">
      <c r="A1894" s="92"/>
      <c r="B1894" s="5" t="s">
        <v>4952</v>
      </c>
      <c r="C1894" s="5" t="s">
        <v>4953</v>
      </c>
      <c r="D1894" s="5" t="s">
        <v>2171</v>
      </c>
      <c r="E1894" s="16" t="b">
        <v>1</v>
      </c>
      <c r="F1894" s="38" t="s">
        <v>12813</v>
      </c>
    </row>
    <row r="1895" spans="1:6" x14ac:dyDescent="0.2">
      <c r="A1895" s="92"/>
      <c r="B1895" s="5" t="s">
        <v>4954</v>
      </c>
      <c r="C1895" s="5" t="s">
        <v>4955</v>
      </c>
      <c r="D1895" s="5" t="s">
        <v>2171</v>
      </c>
      <c r="E1895" s="16" t="b">
        <v>1</v>
      </c>
      <c r="F1895" s="38" t="s">
        <v>12814</v>
      </c>
    </row>
    <row r="1896" spans="1:6" x14ac:dyDescent="0.2">
      <c r="A1896" s="92"/>
      <c r="B1896" s="5" t="s">
        <v>4956</v>
      </c>
      <c r="C1896" s="5" t="s">
        <v>4957</v>
      </c>
      <c r="D1896" s="5" t="s">
        <v>2171</v>
      </c>
      <c r="E1896" s="16" t="b">
        <v>1</v>
      </c>
      <c r="F1896" s="38" t="s">
        <v>12815</v>
      </c>
    </row>
    <row r="1897" spans="1:6" x14ac:dyDescent="0.2">
      <c r="A1897" s="92"/>
      <c r="B1897" s="5" t="s">
        <v>4958</v>
      </c>
      <c r="C1897" s="5" t="s">
        <v>4959</v>
      </c>
      <c r="D1897" s="5" t="s">
        <v>2171</v>
      </c>
      <c r="E1897" s="16" t="b">
        <v>1</v>
      </c>
      <c r="F1897" s="38" t="s">
        <v>12816</v>
      </c>
    </row>
    <row r="1898" spans="1:6" x14ac:dyDescent="0.2">
      <c r="A1898" s="92"/>
      <c r="B1898" s="5" t="s">
        <v>4960</v>
      </c>
      <c r="C1898" s="5" t="s">
        <v>4961</v>
      </c>
      <c r="D1898" s="5" t="s">
        <v>2171</v>
      </c>
      <c r="E1898" s="16" t="b">
        <v>1</v>
      </c>
      <c r="F1898" s="38" t="s">
        <v>12817</v>
      </c>
    </row>
    <row r="1899" spans="1:6" x14ac:dyDescent="0.2">
      <c r="A1899" s="92"/>
      <c r="B1899" s="5" t="s">
        <v>4964</v>
      </c>
      <c r="C1899" s="5" t="s">
        <v>4965</v>
      </c>
      <c r="D1899" s="5" t="s">
        <v>2171</v>
      </c>
      <c r="E1899" s="16" t="b">
        <v>1</v>
      </c>
      <c r="F1899" s="38" t="s">
        <v>12820</v>
      </c>
    </row>
    <row r="1900" spans="1:6" x14ac:dyDescent="0.2">
      <c r="A1900" s="92"/>
      <c r="B1900" s="5" t="s">
        <v>4966</v>
      </c>
      <c r="C1900" s="5" t="s">
        <v>4967</v>
      </c>
      <c r="D1900" s="5" t="s">
        <v>2171</v>
      </c>
      <c r="E1900" s="16" t="b">
        <v>1</v>
      </c>
      <c r="F1900" s="38" t="s">
        <v>12821</v>
      </c>
    </row>
    <row r="1901" spans="1:6" x14ac:dyDescent="0.2">
      <c r="A1901" s="92"/>
      <c r="B1901" s="5" t="s">
        <v>4969</v>
      </c>
      <c r="C1901" s="5" t="s">
        <v>4970</v>
      </c>
      <c r="D1901" s="5" t="s">
        <v>2171</v>
      </c>
      <c r="E1901" s="16" t="b">
        <v>1</v>
      </c>
      <c r="F1901" s="38" t="s">
        <v>12823</v>
      </c>
    </row>
    <row r="1902" spans="1:6" x14ac:dyDescent="0.2">
      <c r="A1902" s="92"/>
      <c r="B1902" s="5" t="s">
        <v>4971</v>
      </c>
      <c r="C1902" s="5" t="s">
        <v>4972</v>
      </c>
      <c r="D1902" s="5" t="s">
        <v>2171</v>
      </c>
      <c r="E1902" s="16" t="b">
        <v>1</v>
      </c>
      <c r="F1902" s="38" t="s">
        <v>12824</v>
      </c>
    </row>
    <row r="1903" spans="1:6" x14ac:dyDescent="0.2">
      <c r="A1903" s="92"/>
      <c r="B1903" s="5" t="s">
        <v>4973</v>
      </c>
      <c r="C1903" s="5" t="s">
        <v>4974</v>
      </c>
      <c r="D1903" s="5" t="s">
        <v>2171</v>
      </c>
      <c r="E1903" s="16" t="b">
        <v>1</v>
      </c>
      <c r="F1903" s="38" t="s">
        <v>12825</v>
      </c>
    </row>
    <row r="1904" spans="1:6" x14ac:dyDescent="0.2">
      <c r="A1904" s="92"/>
      <c r="B1904" s="5" t="s">
        <v>4975</v>
      </c>
      <c r="C1904" s="5" t="s">
        <v>16624</v>
      </c>
      <c r="D1904" s="5" t="s">
        <v>2171</v>
      </c>
      <c r="E1904" s="16" t="b">
        <v>1</v>
      </c>
      <c r="F1904" s="38" t="s">
        <v>12826</v>
      </c>
    </row>
    <row r="1905" spans="1:6" x14ac:dyDescent="0.2">
      <c r="A1905" s="92"/>
      <c r="B1905" s="5" t="s">
        <v>4976</v>
      </c>
      <c r="C1905" s="5" t="s">
        <v>4977</v>
      </c>
      <c r="D1905" s="5" t="s">
        <v>2171</v>
      </c>
      <c r="E1905" s="16" t="b">
        <v>1</v>
      </c>
      <c r="F1905" s="38" t="s">
        <v>12827</v>
      </c>
    </row>
    <row r="1906" spans="1:6" x14ac:dyDescent="0.2">
      <c r="A1906" s="92"/>
      <c r="B1906" s="5" t="s">
        <v>4978</v>
      </c>
      <c r="C1906" s="5" t="s">
        <v>4979</v>
      </c>
      <c r="D1906" s="5" t="s">
        <v>2171</v>
      </c>
      <c r="E1906" s="16" t="b">
        <v>1</v>
      </c>
      <c r="F1906" s="38" t="s">
        <v>12828</v>
      </c>
    </row>
    <row r="1907" spans="1:6" x14ac:dyDescent="0.2">
      <c r="A1907" s="92"/>
      <c r="B1907" s="5" t="s">
        <v>4980</v>
      </c>
      <c r="C1907" s="5" t="s">
        <v>4981</v>
      </c>
      <c r="D1907" s="5" t="s">
        <v>2171</v>
      </c>
      <c r="E1907" s="16" t="b">
        <v>1</v>
      </c>
      <c r="F1907" s="38" t="s">
        <v>12829</v>
      </c>
    </row>
    <row r="1908" spans="1:6" x14ac:dyDescent="0.2">
      <c r="A1908" s="93"/>
      <c r="B1908" s="14" t="s">
        <v>4982</v>
      </c>
      <c r="C1908" s="14" t="s">
        <v>4983</v>
      </c>
      <c r="D1908" s="14" t="s">
        <v>2171</v>
      </c>
      <c r="E1908" s="17" t="b">
        <v>1</v>
      </c>
      <c r="F1908" s="39" t="s">
        <v>12830</v>
      </c>
    </row>
    <row r="1909" spans="1:6" x14ac:dyDescent="0.2">
      <c r="A1909" s="91" t="str">
        <f>HYPERLINK("[#]Codes_for_GE_Names!A141:H141","IRELAND")</f>
        <v>IRELAND</v>
      </c>
      <c r="B1909" s="11" t="s">
        <v>4984</v>
      </c>
      <c r="C1909" s="11" t="s">
        <v>4985</v>
      </c>
      <c r="D1909" s="29" t="s">
        <v>1589</v>
      </c>
      <c r="E1909" s="30" t="b">
        <v>0</v>
      </c>
      <c r="F1909" s="46" t="s">
        <v>11653</v>
      </c>
    </row>
    <row r="1910" spans="1:6" x14ac:dyDescent="0.2">
      <c r="A1910" s="92"/>
      <c r="B1910" s="5" t="s">
        <v>4986</v>
      </c>
      <c r="C1910" s="5" t="s">
        <v>4987</v>
      </c>
      <c r="D1910" s="5" t="s">
        <v>1912</v>
      </c>
      <c r="E1910" s="16" t="b">
        <v>1</v>
      </c>
      <c r="F1910" s="38" t="s">
        <v>12831</v>
      </c>
    </row>
    <row r="1911" spans="1:6" x14ac:dyDescent="0.2">
      <c r="A1911" s="92"/>
      <c r="B1911" s="5" t="s">
        <v>4988</v>
      </c>
      <c r="C1911" s="5" t="s">
        <v>4987</v>
      </c>
      <c r="D1911" s="5" t="s">
        <v>1658</v>
      </c>
      <c r="E1911" s="16" t="b">
        <v>1</v>
      </c>
      <c r="F1911" s="38" t="s">
        <v>12832</v>
      </c>
    </row>
    <row r="1912" spans="1:6" x14ac:dyDescent="0.2">
      <c r="A1912" s="92"/>
      <c r="B1912" s="5" t="s">
        <v>4989</v>
      </c>
      <c r="C1912" s="5" t="s">
        <v>4990</v>
      </c>
      <c r="D1912" s="5" t="s">
        <v>1658</v>
      </c>
      <c r="E1912" s="16" t="b">
        <v>1</v>
      </c>
      <c r="F1912" s="38" t="s">
        <v>12833</v>
      </c>
    </row>
    <row r="1913" spans="1:6" x14ac:dyDescent="0.2">
      <c r="A1913" s="92"/>
      <c r="B1913" s="5" t="s">
        <v>4991</v>
      </c>
      <c r="C1913" s="5" t="s">
        <v>4992</v>
      </c>
      <c r="D1913" s="5" t="s">
        <v>1658</v>
      </c>
      <c r="E1913" s="16" t="b">
        <v>1</v>
      </c>
      <c r="F1913" s="38" t="s">
        <v>12834</v>
      </c>
    </row>
    <row r="1914" spans="1:6" x14ac:dyDescent="0.2">
      <c r="A1914" s="92"/>
      <c r="B1914" s="5" t="s">
        <v>4993</v>
      </c>
      <c r="C1914" s="5" t="s">
        <v>4994</v>
      </c>
      <c r="D1914" s="5" t="s">
        <v>1658</v>
      </c>
      <c r="E1914" s="16" t="b">
        <v>1</v>
      </c>
      <c r="F1914" s="38" t="s">
        <v>12835</v>
      </c>
    </row>
    <row r="1915" spans="1:6" x14ac:dyDescent="0.2">
      <c r="A1915" s="92"/>
      <c r="B1915" s="5" t="s">
        <v>4995</v>
      </c>
      <c r="C1915" s="5" t="s">
        <v>4996</v>
      </c>
      <c r="D1915" s="5" t="s">
        <v>1658</v>
      </c>
      <c r="E1915" s="16" t="b">
        <v>1</v>
      </c>
      <c r="F1915" s="38" t="s">
        <v>12836</v>
      </c>
    </row>
    <row r="1916" spans="1:6" x14ac:dyDescent="0.2">
      <c r="A1916" s="92"/>
      <c r="B1916" s="5" t="s">
        <v>4997</v>
      </c>
      <c r="C1916" s="5" t="s">
        <v>4998</v>
      </c>
      <c r="D1916" s="25" t="s">
        <v>1589</v>
      </c>
      <c r="E1916" s="26" t="b">
        <v>0</v>
      </c>
      <c r="F1916" s="44" t="s">
        <v>11653</v>
      </c>
    </row>
    <row r="1917" spans="1:6" x14ac:dyDescent="0.2">
      <c r="A1917" s="92"/>
      <c r="B1917" s="5" t="s">
        <v>4999</v>
      </c>
      <c r="C1917" s="5" t="s">
        <v>5000</v>
      </c>
      <c r="D1917" s="5" t="s">
        <v>1658</v>
      </c>
      <c r="E1917" s="16" t="b">
        <v>1</v>
      </c>
      <c r="F1917" s="38" t="s">
        <v>12837</v>
      </c>
    </row>
    <row r="1918" spans="1:6" x14ac:dyDescent="0.2">
      <c r="A1918" s="92"/>
      <c r="B1918" s="5" t="s">
        <v>5001</v>
      </c>
      <c r="C1918" s="5" t="s">
        <v>5002</v>
      </c>
      <c r="D1918" s="5" t="s">
        <v>1912</v>
      </c>
      <c r="E1918" s="16" t="b">
        <v>1</v>
      </c>
      <c r="F1918" s="38" t="s">
        <v>12838</v>
      </c>
    </row>
    <row r="1919" spans="1:6" x14ac:dyDescent="0.2">
      <c r="A1919" s="92"/>
      <c r="B1919" s="5" t="s">
        <v>5003</v>
      </c>
      <c r="C1919" s="5" t="s">
        <v>5004</v>
      </c>
      <c r="D1919" s="5" t="s">
        <v>1658</v>
      </c>
      <c r="E1919" s="16" t="b">
        <v>1</v>
      </c>
      <c r="F1919" s="38" t="s">
        <v>12839</v>
      </c>
    </row>
    <row r="1920" spans="1:6" x14ac:dyDescent="0.2">
      <c r="A1920" s="92"/>
      <c r="B1920" s="5" t="s">
        <v>5005</v>
      </c>
      <c r="C1920" s="5" t="s">
        <v>5006</v>
      </c>
      <c r="D1920" s="5" t="s">
        <v>1658</v>
      </c>
      <c r="E1920" s="16" t="b">
        <v>1</v>
      </c>
      <c r="F1920" s="38" t="s">
        <v>12840</v>
      </c>
    </row>
    <row r="1921" spans="1:6" x14ac:dyDescent="0.2">
      <c r="A1921" s="92"/>
      <c r="B1921" s="5" t="s">
        <v>5007</v>
      </c>
      <c r="C1921" s="5" t="s">
        <v>5008</v>
      </c>
      <c r="D1921" s="5" t="s">
        <v>1658</v>
      </c>
      <c r="E1921" s="16" t="b">
        <v>1</v>
      </c>
      <c r="F1921" s="38" t="s">
        <v>12841</v>
      </c>
    </row>
    <row r="1922" spans="1:6" x14ac:dyDescent="0.2">
      <c r="A1922" s="92"/>
      <c r="B1922" s="5" t="s">
        <v>5009</v>
      </c>
      <c r="C1922" s="5" t="s">
        <v>5010</v>
      </c>
      <c r="D1922" s="5" t="s">
        <v>1658</v>
      </c>
      <c r="E1922" s="16" t="b">
        <v>1</v>
      </c>
      <c r="F1922" s="38" t="s">
        <v>12842</v>
      </c>
    </row>
    <row r="1923" spans="1:6" x14ac:dyDescent="0.2">
      <c r="A1923" s="92"/>
      <c r="B1923" s="5" t="s">
        <v>5011</v>
      </c>
      <c r="C1923" s="5" t="s">
        <v>5012</v>
      </c>
      <c r="D1923" s="5" t="s">
        <v>1658</v>
      </c>
      <c r="E1923" s="16" t="b">
        <v>1</v>
      </c>
      <c r="F1923" s="38" t="s">
        <v>12843</v>
      </c>
    </row>
    <row r="1924" spans="1:6" x14ac:dyDescent="0.2">
      <c r="A1924" s="92"/>
      <c r="B1924" s="5" t="s">
        <v>5013</v>
      </c>
      <c r="C1924" s="5" t="s">
        <v>5014</v>
      </c>
      <c r="D1924" s="5" t="s">
        <v>1658</v>
      </c>
      <c r="E1924" s="16" t="b">
        <v>1</v>
      </c>
      <c r="F1924" s="38" t="s">
        <v>12844</v>
      </c>
    </row>
    <row r="1925" spans="1:6" x14ac:dyDescent="0.2">
      <c r="A1925" s="92"/>
      <c r="B1925" s="5" t="s">
        <v>5015</v>
      </c>
      <c r="C1925" s="5" t="s">
        <v>5016</v>
      </c>
      <c r="D1925" s="5" t="s">
        <v>1658</v>
      </c>
      <c r="E1925" s="16" t="b">
        <v>1</v>
      </c>
      <c r="F1925" s="38" t="s">
        <v>12845</v>
      </c>
    </row>
    <row r="1926" spans="1:6" x14ac:dyDescent="0.2">
      <c r="A1926" s="92"/>
      <c r="B1926" s="5" t="s">
        <v>5017</v>
      </c>
      <c r="C1926" s="5" t="s">
        <v>5018</v>
      </c>
      <c r="D1926" s="5" t="s">
        <v>1658</v>
      </c>
      <c r="E1926" s="16" t="b">
        <v>1</v>
      </c>
      <c r="F1926" s="38" t="s">
        <v>12846</v>
      </c>
    </row>
    <row r="1927" spans="1:6" x14ac:dyDescent="0.2">
      <c r="A1927" s="92"/>
      <c r="B1927" s="5" t="s">
        <v>5019</v>
      </c>
      <c r="C1927" s="5" t="s">
        <v>5020</v>
      </c>
      <c r="D1927" s="5" t="s">
        <v>1658</v>
      </c>
      <c r="E1927" s="16" t="b">
        <v>1</v>
      </c>
      <c r="F1927" s="38" t="s">
        <v>12847</v>
      </c>
    </row>
    <row r="1928" spans="1:6" x14ac:dyDescent="0.2">
      <c r="A1928" s="92"/>
      <c r="B1928" s="5" t="s">
        <v>5021</v>
      </c>
      <c r="C1928" s="5" t="s">
        <v>5022</v>
      </c>
      <c r="D1928" s="5" t="s">
        <v>1658</v>
      </c>
      <c r="E1928" s="16" t="b">
        <v>1</v>
      </c>
      <c r="F1928" s="38" t="s">
        <v>12848</v>
      </c>
    </row>
    <row r="1929" spans="1:6" x14ac:dyDescent="0.2">
      <c r="A1929" s="92"/>
      <c r="B1929" s="5" t="s">
        <v>5023</v>
      </c>
      <c r="C1929" s="5" t="s">
        <v>5024</v>
      </c>
      <c r="D1929" s="5" t="s">
        <v>1658</v>
      </c>
      <c r="E1929" s="16" t="b">
        <v>1</v>
      </c>
      <c r="F1929" s="38" t="s">
        <v>12849</v>
      </c>
    </row>
    <row r="1930" spans="1:6" x14ac:dyDescent="0.2">
      <c r="A1930" s="92"/>
      <c r="B1930" s="5" t="s">
        <v>5025</v>
      </c>
      <c r="C1930" s="5" t="s">
        <v>5026</v>
      </c>
      <c r="D1930" s="5" t="s">
        <v>1658</v>
      </c>
      <c r="E1930" s="16" t="b">
        <v>1</v>
      </c>
      <c r="F1930" s="38" t="s">
        <v>12850</v>
      </c>
    </row>
    <row r="1931" spans="1:6" x14ac:dyDescent="0.2">
      <c r="A1931" s="92"/>
      <c r="B1931" s="5" t="s">
        <v>5027</v>
      </c>
      <c r="C1931" s="5" t="s">
        <v>5028</v>
      </c>
      <c r="D1931" s="5" t="s">
        <v>1658</v>
      </c>
      <c r="E1931" s="16" t="b">
        <v>1</v>
      </c>
      <c r="F1931" s="38" t="s">
        <v>12851</v>
      </c>
    </row>
    <row r="1932" spans="1:6" x14ac:dyDescent="0.2">
      <c r="A1932" s="92"/>
      <c r="B1932" s="5" t="s">
        <v>5029</v>
      </c>
      <c r="C1932" s="5" t="s">
        <v>5030</v>
      </c>
      <c r="D1932" s="25" t="s">
        <v>1589</v>
      </c>
      <c r="E1932" s="26" t="b">
        <v>0</v>
      </c>
      <c r="F1932" s="44" t="s">
        <v>11653</v>
      </c>
    </row>
    <row r="1933" spans="1:6" x14ac:dyDescent="0.2">
      <c r="A1933" s="92"/>
      <c r="B1933" s="5" t="s">
        <v>5031</v>
      </c>
      <c r="C1933" s="5" t="s">
        <v>5032</v>
      </c>
      <c r="D1933" s="5" t="s">
        <v>1658</v>
      </c>
      <c r="E1933" s="16" t="b">
        <v>1</v>
      </c>
      <c r="F1933" s="38" t="s">
        <v>12852</v>
      </c>
    </row>
    <row r="1934" spans="1:6" x14ac:dyDescent="0.2">
      <c r="A1934" s="92"/>
      <c r="B1934" s="5" t="s">
        <v>5033</v>
      </c>
      <c r="C1934" s="5" t="s">
        <v>5034</v>
      </c>
      <c r="D1934" s="5" t="s">
        <v>1912</v>
      </c>
      <c r="E1934" s="16" t="b">
        <v>1</v>
      </c>
      <c r="F1934" s="38" t="s">
        <v>12853</v>
      </c>
    </row>
    <row r="1935" spans="1:6" x14ac:dyDescent="0.2">
      <c r="A1935" s="92"/>
      <c r="B1935" s="5" t="s">
        <v>5035</v>
      </c>
      <c r="C1935" s="5" t="s">
        <v>5034</v>
      </c>
      <c r="D1935" s="5" t="s">
        <v>1658</v>
      </c>
      <c r="E1935" s="16" t="b">
        <v>1</v>
      </c>
      <c r="F1935" s="38" t="s">
        <v>12854</v>
      </c>
    </row>
    <row r="1936" spans="1:6" x14ac:dyDescent="0.2">
      <c r="A1936" s="92"/>
      <c r="B1936" s="5" t="s">
        <v>5036</v>
      </c>
      <c r="C1936" s="5" t="s">
        <v>5037</v>
      </c>
      <c r="D1936" s="5" t="s">
        <v>1658</v>
      </c>
      <c r="E1936" s="16" t="b">
        <v>1</v>
      </c>
      <c r="F1936" s="38" t="s">
        <v>12855</v>
      </c>
    </row>
    <row r="1937" spans="1:6" x14ac:dyDescent="0.2">
      <c r="A1937" s="92"/>
      <c r="B1937" s="5" t="s">
        <v>5038</v>
      </c>
      <c r="C1937" s="5" t="s">
        <v>5039</v>
      </c>
      <c r="D1937" s="5" t="s">
        <v>5040</v>
      </c>
      <c r="E1937" s="16" t="b">
        <v>1</v>
      </c>
      <c r="F1937" s="38" t="s">
        <v>12856</v>
      </c>
    </row>
    <row r="1938" spans="1:6" x14ac:dyDescent="0.2">
      <c r="A1938" s="92"/>
      <c r="B1938" s="5" t="s">
        <v>5041</v>
      </c>
      <c r="C1938" s="5" t="s">
        <v>5042</v>
      </c>
      <c r="D1938" s="5" t="s">
        <v>1658</v>
      </c>
      <c r="E1938" s="16" t="b">
        <v>1</v>
      </c>
      <c r="F1938" s="38" t="s">
        <v>12857</v>
      </c>
    </row>
    <row r="1939" spans="1:6" x14ac:dyDescent="0.2">
      <c r="A1939" s="92"/>
      <c r="B1939" s="5" t="s">
        <v>5043</v>
      </c>
      <c r="C1939" s="5" t="s">
        <v>5044</v>
      </c>
      <c r="D1939" s="5" t="s">
        <v>5040</v>
      </c>
      <c r="E1939" s="16" t="b">
        <v>1</v>
      </c>
      <c r="F1939" s="38" t="s">
        <v>12858</v>
      </c>
    </row>
    <row r="1940" spans="1:6" x14ac:dyDescent="0.2">
      <c r="A1940" s="92"/>
      <c r="B1940" s="5" t="s">
        <v>5045</v>
      </c>
      <c r="C1940" s="5" t="s">
        <v>5046</v>
      </c>
      <c r="D1940" s="25" t="s">
        <v>1589</v>
      </c>
      <c r="E1940" s="26" t="b">
        <v>0</v>
      </c>
      <c r="F1940" s="44" t="s">
        <v>11653</v>
      </c>
    </row>
    <row r="1941" spans="1:6" x14ac:dyDescent="0.2">
      <c r="A1941" s="92"/>
      <c r="B1941" s="5" t="s">
        <v>5047</v>
      </c>
      <c r="C1941" s="5" t="s">
        <v>5048</v>
      </c>
      <c r="D1941" s="5" t="s">
        <v>1658</v>
      </c>
      <c r="E1941" s="16" t="b">
        <v>1</v>
      </c>
      <c r="F1941" s="38" t="s">
        <v>12859</v>
      </c>
    </row>
    <row r="1942" spans="1:6" x14ac:dyDescent="0.2">
      <c r="A1942" s="92"/>
      <c r="B1942" s="5" t="s">
        <v>5049</v>
      </c>
      <c r="C1942" s="5" t="s">
        <v>5050</v>
      </c>
      <c r="D1942" s="5" t="s">
        <v>1658</v>
      </c>
      <c r="E1942" s="16" t="b">
        <v>1</v>
      </c>
      <c r="F1942" s="38" t="s">
        <v>12860</v>
      </c>
    </row>
    <row r="1943" spans="1:6" x14ac:dyDescent="0.2">
      <c r="A1943" s="93"/>
      <c r="B1943" s="14" t="s">
        <v>5051</v>
      </c>
      <c r="C1943" s="14" t="s">
        <v>5052</v>
      </c>
      <c r="D1943" s="14" t="s">
        <v>1658</v>
      </c>
      <c r="E1943" s="17" t="b">
        <v>1</v>
      </c>
      <c r="F1943" s="39" t="s">
        <v>12861</v>
      </c>
    </row>
    <row r="1944" spans="1:6" x14ac:dyDescent="0.2">
      <c r="A1944" s="91" t="str">
        <f>HYPERLINK("[#]Codes_for_GE_Names!A143:H143","ISRAEL")</f>
        <v>ISRAEL</v>
      </c>
      <c r="B1944" s="11" t="s">
        <v>5053</v>
      </c>
      <c r="C1944" s="11" t="s">
        <v>2504</v>
      </c>
      <c r="D1944" s="11" t="s">
        <v>1951</v>
      </c>
      <c r="E1944" s="15" t="b">
        <v>1</v>
      </c>
      <c r="F1944" s="43" t="s">
        <v>12862</v>
      </c>
    </row>
    <row r="1945" spans="1:6" x14ac:dyDescent="0.2">
      <c r="A1945" s="92"/>
      <c r="B1945" s="5" t="s">
        <v>5054</v>
      </c>
      <c r="C1945" s="5" t="s">
        <v>5055</v>
      </c>
      <c r="D1945" s="5" t="s">
        <v>1951</v>
      </c>
      <c r="E1945" s="16" t="b">
        <v>1</v>
      </c>
      <c r="F1945" s="38" t="s">
        <v>12863</v>
      </c>
    </row>
    <row r="1946" spans="1:6" x14ac:dyDescent="0.2">
      <c r="A1946" s="92"/>
      <c r="B1946" s="5" t="s">
        <v>5056</v>
      </c>
      <c r="C1946" s="5" t="s">
        <v>5057</v>
      </c>
      <c r="D1946" s="5" t="s">
        <v>1951</v>
      </c>
      <c r="E1946" s="16" t="b">
        <v>1</v>
      </c>
      <c r="F1946" s="38" t="s">
        <v>12864</v>
      </c>
    </row>
    <row r="1947" spans="1:6" x14ac:dyDescent="0.2">
      <c r="A1947" s="92"/>
      <c r="B1947" s="5" t="s">
        <v>5058</v>
      </c>
      <c r="C1947" s="5" t="s">
        <v>3973</v>
      </c>
      <c r="D1947" s="5" t="s">
        <v>1951</v>
      </c>
      <c r="E1947" s="16" t="b">
        <v>1</v>
      </c>
      <c r="F1947" s="38" t="s">
        <v>12865</v>
      </c>
    </row>
    <row r="1948" spans="1:6" x14ac:dyDescent="0.2">
      <c r="A1948" s="92"/>
      <c r="B1948" s="5" t="s">
        <v>5059</v>
      </c>
      <c r="C1948" s="5" t="s">
        <v>2533</v>
      </c>
      <c r="D1948" s="5" t="s">
        <v>1951</v>
      </c>
      <c r="E1948" s="16" t="b">
        <v>1</v>
      </c>
      <c r="F1948" s="38" t="s">
        <v>12866</v>
      </c>
    </row>
    <row r="1949" spans="1:6" x14ac:dyDescent="0.2">
      <c r="A1949" s="93"/>
      <c r="B1949" s="14" t="s">
        <v>5060</v>
      </c>
      <c r="C1949" s="14" t="s">
        <v>5061</v>
      </c>
      <c r="D1949" s="14" t="s">
        <v>1951</v>
      </c>
      <c r="E1949" s="17" t="b">
        <v>1</v>
      </c>
      <c r="F1949" s="39" t="s">
        <v>12867</v>
      </c>
    </row>
    <row r="1950" spans="1:6" x14ac:dyDescent="0.2">
      <c r="A1950" s="91" t="str">
        <f>HYPERLINK("[#]Codes_for_GE_Names!A144:H144","ITALY")</f>
        <v>ITALY</v>
      </c>
      <c r="B1950" s="11" t="s">
        <v>5062</v>
      </c>
      <c r="C1950" s="11" t="s">
        <v>5063</v>
      </c>
      <c r="D1950" s="11" t="s">
        <v>1891</v>
      </c>
      <c r="E1950" s="15" t="b">
        <v>1</v>
      </c>
      <c r="F1950" s="43" t="s">
        <v>12868</v>
      </c>
    </row>
    <row r="1951" spans="1:6" x14ac:dyDescent="0.2">
      <c r="A1951" s="92"/>
      <c r="B1951" s="5" t="s">
        <v>5064</v>
      </c>
      <c r="C1951" s="5" t="s">
        <v>5065</v>
      </c>
      <c r="D1951" s="25" t="s">
        <v>1589</v>
      </c>
      <c r="E1951" s="26" t="b">
        <v>0</v>
      </c>
      <c r="F1951" s="44" t="s">
        <v>11653</v>
      </c>
    </row>
    <row r="1952" spans="1:6" x14ac:dyDescent="0.2">
      <c r="A1952" s="92"/>
      <c r="B1952" s="5" t="s">
        <v>5066</v>
      </c>
      <c r="C1952" s="5" t="s">
        <v>5067</v>
      </c>
      <c r="D1952" s="25" t="s">
        <v>1589</v>
      </c>
      <c r="E1952" s="26" t="b">
        <v>0</v>
      </c>
      <c r="F1952" s="44" t="s">
        <v>11653</v>
      </c>
    </row>
    <row r="1953" spans="1:6" x14ac:dyDescent="0.2">
      <c r="A1953" s="92"/>
      <c r="B1953" s="5" t="s">
        <v>5068</v>
      </c>
      <c r="C1953" s="5" t="s">
        <v>5069</v>
      </c>
      <c r="D1953" s="25" t="s">
        <v>1589</v>
      </c>
      <c r="E1953" s="26" t="b">
        <v>0</v>
      </c>
      <c r="F1953" s="44" t="s">
        <v>11653</v>
      </c>
    </row>
    <row r="1954" spans="1:6" x14ac:dyDescent="0.2">
      <c r="A1954" s="92"/>
      <c r="B1954" s="5" t="s">
        <v>5070</v>
      </c>
      <c r="C1954" s="5" t="s">
        <v>5071</v>
      </c>
      <c r="D1954" s="25" t="s">
        <v>1589</v>
      </c>
      <c r="E1954" s="26" t="b">
        <v>0</v>
      </c>
      <c r="F1954" s="44" t="s">
        <v>11653</v>
      </c>
    </row>
    <row r="1955" spans="1:6" x14ac:dyDescent="0.2">
      <c r="A1955" s="92"/>
      <c r="B1955" s="5" t="s">
        <v>5072</v>
      </c>
      <c r="C1955" s="5" t="s">
        <v>5073</v>
      </c>
      <c r="D1955" s="5" t="s">
        <v>1891</v>
      </c>
      <c r="E1955" s="16" t="b">
        <v>1</v>
      </c>
      <c r="F1955" s="38" t="s">
        <v>12869</v>
      </c>
    </row>
    <row r="1956" spans="1:6" x14ac:dyDescent="0.2">
      <c r="A1956" s="92"/>
      <c r="B1956" s="5" t="s">
        <v>5074</v>
      </c>
      <c r="C1956" s="5" t="s">
        <v>5075</v>
      </c>
      <c r="D1956" s="25" t="s">
        <v>1589</v>
      </c>
      <c r="E1956" s="26" t="b">
        <v>0</v>
      </c>
      <c r="F1956" s="44" t="s">
        <v>11653</v>
      </c>
    </row>
    <row r="1957" spans="1:6" x14ac:dyDescent="0.2">
      <c r="A1957" s="92"/>
      <c r="B1957" s="5" t="s">
        <v>5076</v>
      </c>
      <c r="C1957" s="5" t="s">
        <v>5077</v>
      </c>
      <c r="D1957" s="25" t="s">
        <v>1589</v>
      </c>
      <c r="E1957" s="26" t="b">
        <v>0</v>
      </c>
      <c r="F1957" s="44" t="s">
        <v>11653</v>
      </c>
    </row>
    <row r="1958" spans="1:6" x14ac:dyDescent="0.2">
      <c r="A1958" s="92"/>
      <c r="B1958" s="5" t="s">
        <v>5078</v>
      </c>
      <c r="C1958" s="5" t="s">
        <v>5079</v>
      </c>
      <c r="D1958" s="5" t="s">
        <v>1891</v>
      </c>
      <c r="E1958" s="16" t="b">
        <v>1</v>
      </c>
      <c r="F1958" s="38" t="s">
        <v>12870</v>
      </c>
    </row>
    <row r="1959" spans="1:6" x14ac:dyDescent="0.2">
      <c r="A1959" s="92"/>
      <c r="B1959" s="5" t="s">
        <v>5080</v>
      </c>
      <c r="C1959" s="5" t="s">
        <v>5081</v>
      </c>
      <c r="D1959" s="25" t="s">
        <v>1589</v>
      </c>
      <c r="E1959" s="26" t="b">
        <v>0</v>
      </c>
      <c r="F1959" s="44" t="s">
        <v>11653</v>
      </c>
    </row>
    <row r="1960" spans="1:6" x14ac:dyDescent="0.2">
      <c r="A1960" s="92"/>
      <c r="B1960" s="5" t="s">
        <v>5082</v>
      </c>
      <c r="C1960" s="5" t="s">
        <v>5083</v>
      </c>
      <c r="D1960" s="25" t="s">
        <v>1589</v>
      </c>
      <c r="E1960" s="26" t="b">
        <v>0</v>
      </c>
      <c r="F1960" s="44" t="s">
        <v>11653</v>
      </c>
    </row>
    <row r="1961" spans="1:6" x14ac:dyDescent="0.2">
      <c r="A1961" s="92"/>
      <c r="B1961" s="5" t="s">
        <v>5084</v>
      </c>
      <c r="C1961" s="5" t="s">
        <v>5085</v>
      </c>
      <c r="D1961" s="25" t="s">
        <v>1589</v>
      </c>
      <c r="E1961" s="26" t="b">
        <v>0</v>
      </c>
      <c r="F1961" s="44" t="s">
        <v>11653</v>
      </c>
    </row>
    <row r="1962" spans="1:6" x14ac:dyDescent="0.2">
      <c r="A1962" s="92"/>
      <c r="B1962" s="5" t="s">
        <v>5086</v>
      </c>
      <c r="C1962" s="5" t="s">
        <v>5087</v>
      </c>
      <c r="D1962" s="25" t="s">
        <v>5088</v>
      </c>
      <c r="E1962" s="26" t="b">
        <v>0</v>
      </c>
      <c r="F1962" s="44" t="s">
        <v>11653</v>
      </c>
    </row>
    <row r="1963" spans="1:6" x14ac:dyDescent="0.2">
      <c r="A1963" s="92"/>
      <c r="B1963" s="5" t="s">
        <v>5089</v>
      </c>
      <c r="C1963" s="5" t="s">
        <v>5090</v>
      </c>
      <c r="D1963" s="25" t="s">
        <v>1589</v>
      </c>
      <c r="E1963" s="26" t="b">
        <v>0</v>
      </c>
      <c r="F1963" s="44" t="s">
        <v>11653</v>
      </c>
    </row>
    <row r="1964" spans="1:6" x14ac:dyDescent="0.2">
      <c r="A1964" s="92"/>
      <c r="B1964" s="5" t="s">
        <v>5091</v>
      </c>
      <c r="C1964" s="5" t="s">
        <v>5092</v>
      </c>
      <c r="D1964" s="5" t="s">
        <v>1891</v>
      </c>
      <c r="E1964" s="16" t="b">
        <v>1</v>
      </c>
      <c r="F1964" s="38" t="s">
        <v>12871</v>
      </c>
    </row>
    <row r="1965" spans="1:6" x14ac:dyDescent="0.2">
      <c r="A1965" s="92"/>
      <c r="B1965" s="5" t="s">
        <v>5093</v>
      </c>
      <c r="C1965" s="5" t="s">
        <v>5094</v>
      </c>
      <c r="D1965" s="25" t="s">
        <v>1589</v>
      </c>
      <c r="E1965" s="26" t="b">
        <v>0</v>
      </c>
      <c r="F1965" s="44" t="s">
        <v>11653</v>
      </c>
    </row>
    <row r="1966" spans="1:6" x14ac:dyDescent="0.2">
      <c r="A1966" s="92"/>
      <c r="B1966" s="5" t="s">
        <v>5095</v>
      </c>
      <c r="C1966" s="5" t="s">
        <v>5096</v>
      </c>
      <c r="D1966" s="25" t="s">
        <v>1589</v>
      </c>
      <c r="E1966" s="26" t="b">
        <v>0</v>
      </c>
      <c r="F1966" s="44" t="s">
        <v>11653</v>
      </c>
    </row>
    <row r="1967" spans="1:6" x14ac:dyDescent="0.2">
      <c r="A1967" s="92"/>
      <c r="B1967" s="5" t="s">
        <v>5097</v>
      </c>
      <c r="C1967" s="5" t="s">
        <v>5098</v>
      </c>
      <c r="D1967" s="25" t="s">
        <v>1589</v>
      </c>
      <c r="E1967" s="26" t="b">
        <v>0</v>
      </c>
      <c r="F1967" s="44" t="s">
        <v>11653</v>
      </c>
    </row>
    <row r="1968" spans="1:6" x14ac:dyDescent="0.2">
      <c r="A1968" s="92"/>
      <c r="B1968" s="5" t="s">
        <v>5099</v>
      </c>
      <c r="C1968" s="5" t="s">
        <v>5100</v>
      </c>
      <c r="D1968" s="25" t="s">
        <v>5088</v>
      </c>
      <c r="E1968" s="26" t="b">
        <v>0</v>
      </c>
      <c r="F1968" s="44" t="s">
        <v>11653</v>
      </c>
    </row>
    <row r="1969" spans="1:6" x14ac:dyDescent="0.2">
      <c r="A1969" s="92"/>
      <c r="B1969" s="5" t="s">
        <v>5101</v>
      </c>
      <c r="C1969" s="5" t="s">
        <v>5102</v>
      </c>
      <c r="D1969" s="25" t="s">
        <v>1589</v>
      </c>
      <c r="E1969" s="26" t="b">
        <v>0</v>
      </c>
      <c r="F1969" s="44" t="s">
        <v>11653</v>
      </c>
    </row>
    <row r="1970" spans="1:6" x14ac:dyDescent="0.2">
      <c r="A1970" s="92"/>
      <c r="B1970" s="5" t="s">
        <v>5103</v>
      </c>
      <c r="C1970" s="5" t="s">
        <v>5104</v>
      </c>
      <c r="D1970" s="5" t="s">
        <v>1891</v>
      </c>
      <c r="E1970" s="16" t="b">
        <v>1</v>
      </c>
      <c r="F1970" s="38" t="s">
        <v>12872</v>
      </c>
    </row>
    <row r="1971" spans="1:6" x14ac:dyDescent="0.2">
      <c r="A1971" s="92"/>
      <c r="B1971" s="5" t="s">
        <v>5105</v>
      </c>
      <c r="C1971" s="5" t="s">
        <v>5106</v>
      </c>
      <c r="D1971" s="25" t="s">
        <v>5088</v>
      </c>
      <c r="E1971" s="26" t="b">
        <v>0</v>
      </c>
      <c r="F1971" s="44" t="s">
        <v>11653</v>
      </c>
    </row>
    <row r="1972" spans="1:6" x14ac:dyDescent="0.2">
      <c r="A1972" s="92"/>
      <c r="B1972" s="5" t="s">
        <v>5107</v>
      </c>
      <c r="C1972" s="5" t="s">
        <v>5108</v>
      </c>
      <c r="D1972" s="25" t="s">
        <v>1589</v>
      </c>
      <c r="E1972" s="26" t="b">
        <v>0</v>
      </c>
      <c r="F1972" s="44" t="s">
        <v>11653</v>
      </c>
    </row>
    <row r="1973" spans="1:6" x14ac:dyDescent="0.2">
      <c r="A1973" s="92"/>
      <c r="B1973" s="5" t="s">
        <v>5109</v>
      </c>
      <c r="C1973" s="5" t="s">
        <v>5110</v>
      </c>
      <c r="D1973" s="25" t="s">
        <v>1589</v>
      </c>
      <c r="E1973" s="26" t="b">
        <v>0</v>
      </c>
      <c r="F1973" s="44" t="s">
        <v>11653</v>
      </c>
    </row>
    <row r="1974" spans="1:6" x14ac:dyDescent="0.2">
      <c r="A1974" s="92"/>
      <c r="B1974" s="5" t="s">
        <v>5111</v>
      </c>
      <c r="C1974" s="5" t="s">
        <v>5112</v>
      </c>
      <c r="D1974" s="25" t="s">
        <v>1589</v>
      </c>
      <c r="E1974" s="26" t="b">
        <v>0</v>
      </c>
      <c r="F1974" s="44" t="s">
        <v>11653</v>
      </c>
    </row>
    <row r="1975" spans="1:6" x14ac:dyDescent="0.2">
      <c r="A1975" s="92"/>
      <c r="B1975" s="5" t="s">
        <v>5113</v>
      </c>
      <c r="C1975" s="5" t="s">
        <v>5114</v>
      </c>
      <c r="D1975" s="25" t="s">
        <v>1589</v>
      </c>
      <c r="E1975" s="26" t="b">
        <v>0</v>
      </c>
      <c r="F1975" s="44" t="s">
        <v>11653</v>
      </c>
    </row>
    <row r="1976" spans="1:6" x14ac:dyDescent="0.2">
      <c r="A1976" s="92"/>
      <c r="B1976" s="5" t="s">
        <v>5115</v>
      </c>
      <c r="C1976" s="5" t="s">
        <v>5116</v>
      </c>
      <c r="D1976" s="25" t="s">
        <v>1589</v>
      </c>
      <c r="E1976" s="26" t="b">
        <v>0</v>
      </c>
      <c r="F1976" s="44" t="s">
        <v>11653</v>
      </c>
    </row>
    <row r="1977" spans="1:6" x14ac:dyDescent="0.2">
      <c r="A1977" s="92"/>
      <c r="B1977" s="5" t="s">
        <v>5117</v>
      </c>
      <c r="C1977" s="5" t="s">
        <v>5118</v>
      </c>
      <c r="D1977" s="25" t="s">
        <v>1589</v>
      </c>
      <c r="E1977" s="26" t="b">
        <v>0</v>
      </c>
      <c r="F1977" s="44" t="s">
        <v>11653</v>
      </c>
    </row>
    <row r="1978" spans="1:6" x14ac:dyDescent="0.2">
      <c r="A1978" s="92"/>
      <c r="B1978" s="5" t="s">
        <v>5119</v>
      </c>
      <c r="C1978" s="5" t="s">
        <v>5120</v>
      </c>
      <c r="D1978" s="25" t="s">
        <v>1589</v>
      </c>
      <c r="E1978" s="26" t="b">
        <v>0</v>
      </c>
      <c r="F1978" s="44" t="s">
        <v>11653</v>
      </c>
    </row>
    <row r="1979" spans="1:6" x14ac:dyDescent="0.2">
      <c r="A1979" s="92"/>
      <c r="B1979" s="5" t="s">
        <v>5121</v>
      </c>
      <c r="C1979" s="5" t="s">
        <v>5122</v>
      </c>
      <c r="D1979" s="25" t="s">
        <v>1589</v>
      </c>
      <c r="E1979" s="26" t="b">
        <v>0</v>
      </c>
      <c r="F1979" s="44" t="s">
        <v>11653</v>
      </c>
    </row>
    <row r="1980" spans="1:6" x14ac:dyDescent="0.2">
      <c r="A1980" s="92"/>
      <c r="B1980" s="5" t="s">
        <v>5123</v>
      </c>
      <c r="C1980" s="5" t="s">
        <v>5124</v>
      </c>
      <c r="D1980" s="5" t="s">
        <v>3103</v>
      </c>
      <c r="E1980" s="16" t="b">
        <v>1</v>
      </c>
      <c r="F1980" s="38" t="s">
        <v>12873</v>
      </c>
    </row>
    <row r="1981" spans="1:6" x14ac:dyDescent="0.2">
      <c r="A1981" s="92"/>
      <c r="B1981" s="5" t="s">
        <v>16311</v>
      </c>
      <c r="C1981" s="5" t="s">
        <v>16307</v>
      </c>
      <c r="D1981" s="25" t="s">
        <v>16306</v>
      </c>
      <c r="E1981" s="26" t="b">
        <v>0</v>
      </c>
      <c r="F1981" s="44" t="s">
        <v>11653</v>
      </c>
    </row>
    <row r="1982" spans="1:6" x14ac:dyDescent="0.2">
      <c r="A1982" s="92"/>
      <c r="B1982" s="5" t="s">
        <v>16312</v>
      </c>
      <c r="C1982" s="5" t="s">
        <v>16308</v>
      </c>
      <c r="D1982" s="25" t="s">
        <v>16306</v>
      </c>
      <c r="E1982" s="26" t="b">
        <v>0</v>
      </c>
      <c r="F1982" s="44" t="s">
        <v>11653</v>
      </c>
    </row>
    <row r="1983" spans="1:6" x14ac:dyDescent="0.2">
      <c r="A1983" s="92"/>
      <c r="B1983" s="5" t="s">
        <v>16313</v>
      </c>
      <c r="C1983" s="5" t="s">
        <v>16309</v>
      </c>
      <c r="D1983" s="25" t="s">
        <v>16306</v>
      </c>
      <c r="E1983" s="26" t="b">
        <v>0</v>
      </c>
      <c r="F1983" s="44" t="s">
        <v>11653</v>
      </c>
    </row>
    <row r="1984" spans="1:6" x14ac:dyDescent="0.2">
      <c r="A1984" s="92"/>
      <c r="B1984" s="5" t="s">
        <v>16314</v>
      </c>
      <c r="C1984" s="5" t="s">
        <v>16310</v>
      </c>
      <c r="D1984" s="25" t="s">
        <v>16306</v>
      </c>
      <c r="E1984" s="26" t="b">
        <v>0</v>
      </c>
      <c r="F1984" s="44" t="s">
        <v>11653</v>
      </c>
    </row>
    <row r="1985" spans="1:6" x14ac:dyDescent="0.2">
      <c r="A1985" s="92"/>
      <c r="B1985" s="5" t="s">
        <v>5125</v>
      </c>
      <c r="C1985" s="5" t="s">
        <v>5126</v>
      </c>
      <c r="D1985" s="5" t="s">
        <v>1891</v>
      </c>
      <c r="E1985" s="16" t="b">
        <v>1</v>
      </c>
      <c r="F1985" s="38" t="s">
        <v>12874</v>
      </c>
    </row>
    <row r="1986" spans="1:6" x14ac:dyDescent="0.2">
      <c r="A1986" s="92"/>
      <c r="B1986" s="5" t="s">
        <v>5127</v>
      </c>
      <c r="C1986" s="5" t="s">
        <v>5128</v>
      </c>
      <c r="D1986" s="25" t="s">
        <v>1589</v>
      </c>
      <c r="E1986" s="26" t="b">
        <v>0</v>
      </c>
      <c r="F1986" s="44" t="s">
        <v>11653</v>
      </c>
    </row>
    <row r="1987" spans="1:6" x14ac:dyDescent="0.2">
      <c r="A1987" s="92"/>
      <c r="B1987" s="5" t="s">
        <v>5129</v>
      </c>
      <c r="C1987" s="5" t="s">
        <v>5130</v>
      </c>
      <c r="D1987" s="25" t="s">
        <v>1589</v>
      </c>
      <c r="E1987" s="26" t="b">
        <v>0</v>
      </c>
      <c r="F1987" s="44" t="s">
        <v>11653</v>
      </c>
    </row>
    <row r="1988" spans="1:6" x14ac:dyDescent="0.2">
      <c r="A1988" s="92"/>
      <c r="B1988" s="5" t="s">
        <v>5131</v>
      </c>
      <c r="C1988" s="5" t="s">
        <v>5132</v>
      </c>
      <c r="D1988" s="25" t="s">
        <v>1589</v>
      </c>
      <c r="E1988" s="26" t="b">
        <v>0</v>
      </c>
      <c r="F1988" s="44" t="s">
        <v>11653</v>
      </c>
    </row>
    <row r="1989" spans="1:6" x14ac:dyDescent="0.2">
      <c r="A1989" s="92"/>
      <c r="B1989" s="5" t="s">
        <v>5133</v>
      </c>
      <c r="C1989" s="5" t="s">
        <v>5134</v>
      </c>
      <c r="D1989" s="25" t="s">
        <v>5088</v>
      </c>
      <c r="E1989" s="26" t="b">
        <v>0</v>
      </c>
      <c r="F1989" s="44" t="s">
        <v>11653</v>
      </c>
    </row>
    <row r="1990" spans="1:6" x14ac:dyDescent="0.2">
      <c r="A1990" s="92"/>
      <c r="B1990" s="5" t="s">
        <v>5135</v>
      </c>
      <c r="C1990" s="5" t="s">
        <v>5136</v>
      </c>
      <c r="D1990" s="25" t="s">
        <v>1589</v>
      </c>
      <c r="E1990" s="26" t="b">
        <v>0</v>
      </c>
      <c r="F1990" s="44" t="s">
        <v>11653</v>
      </c>
    </row>
    <row r="1991" spans="1:6" x14ac:dyDescent="0.2">
      <c r="A1991" s="92"/>
      <c r="B1991" s="5" t="s">
        <v>5137</v>
      </c>
      <c r="C1991" s="5" t="s">
        <v>5138</v>
      </c>
      <c r="D1991" s="5" t="s">
        <v>1891</v>
      </c>
      <c r="E1991" s="16" t="b">
        <v>1</v>
      </c>
      <c r="F1991" s="38" t="s">
        <v>12875</v>
      </c>
    </row>
    <row r="1992" spans="1:6" x14ac:dyDescent="0.2">
      <c r="A1992" s="92"/>
      <c r="B1992" s="5" t="s">
        <v>5139</v>
      </c>
      <c r="C1992" s="5" t="s">
        <v>5140</v>
      </c>
      <c r="D1992" s="25" t="s">
        <v>5088</v>
      </c>
      <c r="E1992" s="26" t="b">
        <v>0</v>
      </c>
      <c r="F1992" s="44" t="s">
        <v>11653</v>
      </c>
    </row>
    <row r="1993" spans="1:6" x14ac:dyDescent="0.2">
      <c r="A1993" s="92"/>
      <c r="B1993" s="5" t="s">
        <v>5141</v>
      </c>
      <c r="C1993" s="5" t="s">
        <v>5142</v>
      </c>
      <c r="D1993" s="25" t="s">
        <v>1589</v>
      </c>
      <c r="E1993" s="26" t="b">
        <v>0</v>
      </c>
      <c r="F1993" s="44" t="s">
        <v>11653</v>
      </c>
    </row>
    <row r="1994" spans="1:6" x14ac:dyDescent="0.2">
      <c r="A1994" s="92"/>
      <c r="B1994" s="5" t="s">
        <v>5143</v>
      </c>
      <c r="C1994" s="5" t="s">
        <v>5144</v>
      </c>
      <c r="D1994" s="25" t="s">
        <v>1589</v>
      </c>
      <c r="E1994" s="26" t="b">
        <v>0</v>
      </c>
      <c r="F1994" s="44" t="s">
        <v>11653</v>
      </c>
    </row>
    <row r="1995" spans="1:6" x14ac:dyDescent="0.2">
      <c r="A1995" s="92"/>
      <c r="B1995" s="5" t="s">
        <v>5145</v>
      </c>
      <c r="C1995" s="5" t="s">
        <v>5146</v>
      </c>
      <c r="D1995" s="25" t="s">
        <v>1589</v>
      </c>
      <c r="E1995" s="26" t="b">
        <v>0</v>
      </c>
      <c r="F1995" s="44" t="s">
        <v>11653</v>
      </c>
    </row>
    <row r="1996" spans="1:6" x14ac:dyDescent="0.2">
      <c r="A1996" s="92"/>
      <c r="B1996" s="5" t="s">
        <v>5147</v>
      </c>
      <c r="C1996" s="5" t="s">
        <v>5148</v>
      </c>
      <c r="D1996" s="5" t="s">
        <v>1891</v>
      </c>
      <c r="E1996" s="16" t="b">
        <v>1</v>
      </c>
      <c r="F1996" s="38" t="s">
        <v>12876</v>
      </c>
    </row>
    <row r="1997" spans="1:6" x14ac:dyDescent="0.2">
      <c r="A1997" s="92"/>
      <c r="B1997" s="5" t="s">
        <v>5149</v>
      </c>
      <c r="C1997" s="5" t="s">
        <v>5150</v>
      </c>
      <c r="D1997" s="25" t="s">
        <v>1589</v>
      </c>
      <c r="E1997" s="26" t="b">
        <v>0</v>
      </c>
      <c r="F1997" s="44" t="s">
        <v>11653</v>
      </c>
    </row>
    <row r="1998" spans="1:6" x14ac:dyDescent="0.2">
      <c r="A1998" s="92"/>
      <c r="B1998" s="5" t="s">
        <v>5151</v>
      </c>
      <c r="C1998" s="5" t="s">
        <v>5152</v>
      </c>
      <c r="D1998" s="25" t="s">
        <v>1589</v>
      </c>
      <c r="E1998" s="26" t="b">
        <v>0</v>
      </c>
      <c r="F1998" s="44" t="s">
        <v>11653</v>
      </c>
    </row>
    <row r="1999" spans="1:6" x14ac:dyDescent="0.2">
      <c r="A1999" s="92"/>
      <c r="B1999" s="5" t="s">
        <v>5153</v>
      </c>
      <c r="C1999" s="5" t="s">
        <v>5154</v>
      </c>
      <c r="D1999" s="25" t="s">
        <v>1589</v>
      </c>
      <c r="E1999" s="26" t="b">
        <v>0</v>
      </c>
      <c r="F1999" s="44" t="s">
        <v>11653</v>
      </c>
    </row>
    <row r="2000" spans="1:6" x14ac:dyDescent="0.2">
      <c r="A2000" s="92"/>
      <c r="B2000" s="5" t="s">
        <v>5155</v>
      </c>
      <c r="C2000" s="5" t="s">
        <v>5156</v>
      </c>
      <c r="D2000" s="25" t="s">
        <v>1589</v>
      </c>
      <c r="E2000" s="26" t="b">
        <v>0</v>
      </c>
      <c r="F2000" s="44" t="s">
        <v>11653</v>
      </c>
    </row>
    <row r="2001" spans="1:6" x14ac:dyDescent="0.2">
      <c r="A2001" s="92"/>
      <c r="B2001" s="5" t="s">
        <v>5157</v>
      </c>
      <c r="C2001" s="5" t="s">
        <v>5158</v>
      </c>
      <c r="D2001" s="25" t="s">
        <v>1589</v>
      </c>
      <c r="E2001" s="26" t="b">
        <v>0</v>
      </c>
      <c r="F2001" s="44" t="s">
        <v>11653</v>
      </c>
    </row>
    <row r="2002" spans="1:6" x14ac:dyDescent="0.2">
      <c r="A2002" s="92"/>
      <c r="B2002" s="5" t="s">
        <v>5159</v>
      </c>
      <c r="C2002" s="5" t="s">
        <v>5160</v>
      </c>
      <c r="D2002" s="25" t="s">
        <v>1589</v>
      </c>
      <c r="E2002" s="26" t="b">
        <v>0</v>
      </c>
      <c r="F2002" s="44" t="s">
        <v>11653</v>
      </c>
    </row>
    <row r="2003" spans="1:6" x14ac:dyDescent="0.2">
      <c r="A2003" s="92"/>
      <c r="B2003" s="5" t="s">
        <v>5161</v>
      </c>
      <c r="C2003" s="5" t="s">
        <v>5162</v>
      </c>
      <c r="D2003" s="25" t="s">
        <v>1589</v>
      </c>
      <c r="E2003" s="26" t="b">
        <v>0</v>
      </c>
      <c r="F2003" s="44" t="s">
        <v>11653</v>
      </c>
    </row>
    <row r="2004" spans="1:6" x14ac:dyDescent="0.2">
      <c r="A2004" s="92"/>
      <c r="B2004" s="5" t="s">
        <v>5163</v>
      </c>
      <c r="C2004" s="5" t="s">
        <v>5164</v>
      </c>
      <c r="D2004" s="25" t="s">
        <v>5088</v>
      </c>
      <c r="E2004" s="26" t="b">
        <v>0</v>
      </c>
      <c r="F2004" s="44" t="s">
        <v>11653</v>
      </c>
    </row>
    <row r="2005" spans="1:6" x14ac:dyDescent="0.2">
      <c r="A2005" s="92"/>
      <c r="B2005" s="5" t="s">
        <v>5165</v>
      </c>
      <c r="C2005" s="5" t="s">
        <v>5166</v>
      </c>
      <c r="D2005" s="25" t="s">
        <v>1589</v>
      </c>
      <c r="E2005" s="26" t="b">
        <v>0</v>
      </c>
      <c r="F2005" s="44" t="s">
        <v>11653</v>
      </c>
    </row>
    <row r="2006" spans="1:6" x14ac:dyDescent="0.2">
      <c r="A2006" s="92"/>
      <c r="B2006" s="5" t="s">
        <v>5167</v>
      </c>
      <c r="C2006" s="5" t="s">
        <v>5168</v>
      </c>
      <c r="D2006" s="25" t="s">
        <v>1589</v>
      </c>
      <c r="E2006" s="26" t="b">
        <v>0</v>
      </c>
      <c r="F2006" s="44" t="s">
        <v>11653</v>
      </c>
    </row>
    <row r="2007" spans="1:6" x14ac:dyDescent="0.2">
      <c r="A2007" s="92"/>
      <c r="B2007" s="5" t="s">
        <v>5169</v>
      </c>
      <c r="C2007" s="5" t="s">
        <v>5170</v>
      </c>
      <c r="D2007" s="25" t="s">
        <v>1589</v>
      </c>
      <c r="E2007" s="26" t="b">
        <v>0</v>
      </c>
      <c r="F2007" s="44" t="s">
        <v>11653</v>
      </c>
    </row>
    <row r="2008" spans="1:6" x14ac:dyDescent="0.2">
      <c r="A2008" s="92"/>
      <c r="B2008" s="5" t="s">
        <v>5171</v>
      </c>
      <c r="C2008" s="5" t="s">
        <v>5172</v>
      </c>
      <c r="D2008" s="25" t="s">
        <v>1589</v>
      </c>
      <c r="E2008" s="26" t="b">
        <v>0</v>
      </c>
      <c r="F2008" s="44" t="s">
        <v>11653</v>
      </c>
    </row>
    <row r="2009" spans="1:6" x14ac:dyDescent="0.2">
      <c r="A2009" s="92"/>
      <c r="B2009" s="5" t="s">
        <v>5173</v>
      </c>
      <c r="C2009" s="5" t="s">
        <v>5174</v>
      </c>
      <c r="D2009" s="5" t="s">
        <v>1891</v>
      </c>
      <c r="E2009" s="16" t="b">
        <v>1</v>
      </c>
      <c r="F2009" s="38" t="s">
        <v>12877</v>
      </c>
    </row>
    <row r="2010" spans="1:6" x14ac:dyDescent="0.2">
      <c r="A2010" s="92"/>
      <c r="B2010" s="5" t="s">
        <v>5175</v>
      </c>
      <c r="C2010" s="5" t="s">
        <v>5176</v>
      </c>
      <c r="D2010" s="25" t="s">
        <v>1589</v>
      </c>
      <c r="E2010" s="26" t="b">
        <v>0</v>
      </c>
      <c r="F2010" s="44" t="s">
        <v>11653</v>
      </c>
    </row>
    <row r="2011" spans="1:6" x14ac:dyDescent="0.2">
      <c r="A2011" s="92"/>
      <c r="B2011" s="5" t="s">
        <v>5177</v>
      </c>
      <c r="C2011" s="5" t="s">
        <v>5178</v>
      </c>
      <c r="D2011" s="25" t="s">
        <v>1589</v>
      </c>
      <c r="E2011" s="26" t="b">
        <v>0</v>
      </c>
      <c r="F2011" s="44" t="s">
        <v>11653</v>
      </c>
    </row>
    <row r="2012" spans="1:6" x14ac:dyDescent="0.2">
      <c r="A2012" s="92"/>
      <c r="B2012" s="5" t="s">
        <v>5179</v>
      </c>
      <c r="C2012" s="5" t="s">
        <v>5180</v>
      </c>
      <c r="D2012" s="25" t="s">
        <v>1589</v>
      </c>
      <c r="E2012" s="26" t="b">
        <v>0</v>
      </c>
      <c r="F2012" s="44" t="s">
        <v>11653</v>
      </c>
    </row>
    <row r="2013" spans="1:6" x14ac:dyDescent="0.2">
      <c r="A2013" s="92"/>
      <c r="B2013" s="5" t="s">
        <v>5181</v>
      </c>
      <c r="C2013" s="5" t="s">
        <v>5182</v>
      </c>
      <c r="D2013" s="25" t="s">
        <v>1589</v>
      </c>
      <c r="E2013" s="26" t="b">
        <v>0</v>
      </c>
      <c r="F2013" s="44" t="s">
        <v>11653</v>
      </c>
    </row>
    <row r="2014" spans="1:6" x14ac:dyDescent="0.2">
      <c r="A2014" s="92"/>
      <c r="B2014" s="5" t="s">
        <v>5183</v>
      </c>
      <c r="C2014" s="5" t="s">
        <v>5184</v>
      </c>
      <c r="D2014" s="25" t="s">
        <v>1589</v>
      </c>
      <c r="E2014" s="26" t="b">
        <v>0</v>
      </c>
      <c r="F2014" s="44" t="s">
        <v>11653</v>
      </c>
    </row>
    <row r="2015" spans="1:6" x14ac:dyDescent="0.2">
      <c r="A2015" s="92"/>
      <c r="B2015" s="5" t="s">
        <v>5185</v>
      </c>
      <c r="C2015" s="5" t="s">
        <v>5186</v>
      </c>
      <c r="D2015" s="5" t="s">
        <v>1891</v>
      </c>
      <c r="E2015" s="16" t="b">
        <v>1</v>
      </c>
      <c r="F2015" s="38" t="s">
        <v>12878</v>
      </c>
    </row>
    <row r="2016" spans="1:6" x14ac:dyDescent="0.2">
      <c r="A2016" s="92"/>
      <c r="B2016" s="5" t="s">
        <v>5187</v>
      </c>
      <c r="C2016" s="5" t="s">
        <v>5188</v>
      </c>
      <c r="D2016" s="25" t="s">
        <v>1589</v>
      </c>
      <c r="E2016" s="26" t="b">
        <v>0</v>
      </c>
      <c r="F2016" s="44" t="s">
        <v>11653</v>
      </c>
    </row>
    <row r="2017" spans="1:6" x14ac:dyDescent="0.2">
      <c r="A2017" s="92"/>
      <c r="B2017" s="5" t="s">
        <v>5189</v>
      </c>
      <c r="C2017" s="5" t="s">
        <v>5190</v>
      </c>
      <c r="D2017" s="25" t="s">
        <v>1589</v>
      </c>
      <c r="E2017" s="26" t="b">
        <v>0</v>
      </c>
      <c r="F2017" s="44" t="s">
        <v>11653</v>
      </c>
    </row>
    <row r="2018" spans="1:6" x14ac:dyDescent="0.2">
      <c r="A2018" s="92"/>
      <c r="B2018" s="5" t="s">
        <v>5191</v>
      </c>
      <c r="C2018" s="5" t="s">
        <v>5192</v>
      </c>
      <c r="D2018" s="5" t="s">
        <v>1891</v>
      </c>
      <c r="E2018" s="16" t="b">
        <v>1</v>
      </c>
      <c r="F2018" s="38" t="s">
        <v>12879</v>
      </c>
    </row>
    <row r="2019" spans="1:6" x14ac:dyDescent="0.2">
      <c r="A2019" s="92"/>
      <c r="B2019" s="5" t="s">
        <v>5193</v>
      </c>
      <c r="C2019" s="5" t="s">
        <v>5194</v>
      </c>
      <c r="D2019" s="25" t="s">
        <v>1589</v>
      </c>
      <c r="E2019" s="26" t="b">
        <v>0</v>
      </c>
      <c r="F2019" s="44" t="s">
        <v>11653</v>
      </c>
    </row>
    <row r="2020" spans="1:6" x14ac:dyDescent="0.2">
      <c r="A2020" s="92"/>
      <c r="B2020" s="5" t="s">
        <v>5195</v>
      </c>
      <c r="C2020" s="5" t="s">
        <v>5196</v>
      </c>
      <c r="D2020" s="25" t="s">
        <v>1589</v>
      </c>
      <c r="E2020" s="26" t="b">
        <v>0</v>
      </c>
      <c r="F2020" s="44" t="s">
        <v>11653</v>
      </c>
    </row>
    <row r="2021" spans="1:6" x14ac:dyDescent="0.2">
      <c r="A2021" s="92"/>
      <c r="B2021" s="5" t="s">
        <v>5197</v>
      </c>
      <c r="C2021" s="5" t="s">
        <v>5198</v>
      </c>
      <c r="D2021" s="25" t="s">
        <v>1589</v>
      </c>
      <c r="E2021" s="26" t="b">
        <v>0</v>
      </c>
      <c r="F2021" s="44" t="s">
        <v>11653</v>
      </c>
    </row>
    <row r="2022" spans="1:6" x14ac:dyDescent="0.2">
      <c r="A2022" s="92"/>
      <c r="B2022" s="5" t="s">
        <v>5199</v>
      </c>
      <c r="C2022" s="5" t="s">
        <v>5200</v>
      </c>
      <c r="D2022" s="25" t="s">
        <v>1589</v>
      </c>
      <c r="E2022" s="26" t="b">
        <v>0</v>
      </c>
      <c r="F2022" s="44" t="s">
        <v>11653</v>
      </c>
    </row>
    <row r="2023" spans="1:6" x14ac:dyDescent="0.2">
      <c r="A2023" s="92"/>
      <c r="B2023" s="5" t="s">
        <v>5201</v>
      </c>
      <c r="C2023" s="5" t="s">
        <v>5202</v>
      </c>
      <c r="D2023" s="25" t="s">
        <v>1589</v>
      </c>
      <c r="E2023" s="26" t="b">
        <v>0</v>
      </c>
      <c r="F2023" s="44" t="s">
        <v>11653</v>
      </c>
    </row>
    <row r="2024" spans="1:6" x14ac:dyDescent="0.2">
      <c r="A2024" s="92"/>
      <c r="B2024" s="5" t="s">
        <v>5203</v>
      </c>
      <c r="C2024" s="5" t="s">
        <v>5204</v>
      </c>
      <c r="D2024" s="25" t="s">
        <v>5088</v>
      </c>
      <c r="E2024" s="26" t="b">
        <v>0</v>
      </c>
      <c r="F2024" s="44" t="s">
        <v>11653</v>
      </c>
    </row>
    <row r="2025" spans="1:6" x14ac:dyDescent="0.2">
      <c r="A2025" s="92"/>
      <c r="B2025" s="5" t="s">
        <v>5205</v>
      </c>
      <c r="C2025" s="5" t="s">
        <v>5206</v>
      </c>
      <c r="D2025" s="25" t="s">
        <v>1589</v>
      </c>
      <c r="E2025" s="26" t="b">
        <v>0</v>
      </c>
      <c r="F2025" s="44" t="s">
        <v>11653</v>
      </c>
    </row>
    <row r="2026" spans="1:6" x14ac:dyDescent="0.2">
      <c r="A2026" s="92"/>
      <c r="B2026" s="5" t="s">
        <v>5207</v>
      </c>
      <c r="C2026" s="5" t="s">
        <v>5208</v>
      </c>
      <c r="D2026" s="25" t="s">
        <v>1589</v>
      </c>
      <c r="E2026" s="26" t="b">
        <v>0</v>
      </c>
      <c r="F2026" s="44" t="s">
        <v>11653</v>
      </c>
    </row>
    <row r="2027" spans="1:6" x14ac:dyDescent="0.2">
      <c r="A2027" s="92"/>
      <c r="B2027" s="5" t="s">
        <v>5209</v>
      </c>
      <c r="C2027" s="5" t="s">
        <v>5210</v>
      </c>
      <c r="D2027" s="5" t="s">
        <v>1891</v>
      </c>
      <c r="E2027" s="16" t="b">
        <v>1</v>
      </c>
      <c r="F2027" s="38" t="s">
        <v>12880</v>
      </c>
    </row>
    <row r="2028" spans="1:6" x14ac:dyDescent="0.2">
      <c r="A2028" s="92"/>
      <c r="B2028" s="5" t="s">
        <v>5211</v>
      </c>
      <c r="C2028" s="5" t="s">
        <v>5212</v>
      </c>
      <c r="D2028" s="25" t="s">
        <v>5088</v>
      </c>
      <c r="E2028" s="26" t="b">
        <v>0</v>
      </c>
      <c r="F2028" s="44" t="s">
        <v>11653</v>
      </c>
    </row>
    <row r="2029" spans="1:6" x14ac:dyDescent="0.2">
      <c r="A2029" s="92"/>
      <c r="B2029" s="5" t="s">
        <v>5213</v>
      </c>
      <c r="C2029" s="5" t="s">
        <v>5214</v>
      </c>
      <c r="D2029" s="25" t="s">
        <v>1589</v>
      </c>
      <c r="E2029" s="26" t="b">
        <v>0</v>
      </c>
      <c r="F2029" s="44" t="s">
        <v>11653</v>
      </c>
    </row>
    <row r="2030" spans="1:6" x14ac:dyDescent="0.2">
      <c r="A2030" s="92"/>
      <c r="B2030" s="5" t="s">
        <v>5215</v>
      </c>
      <c r="C2030" s="5" t="s">
        <v>5216</v>
      </c>
      <c r="D2030" s="25" t="s">
        <v>1589</v>
      </c>
      <c r="E2030" s="26" t="b">
        <v>0</v>
      </c>
      <c r="F2030" s="44" t="s">
        <v>11653</v>
      </c>
    </row>
    <row r="2031" spans="1:6" x14ac:dyDescent="0.2">
      <c r="A2031" s="92"/>
      <c r="B2031" s="5" t="s">
        <v>5217</v>
      </c>
      <c r="C2031" s="5" t="s">
        <v>5218</v>
      </c>
      <c r="D2031" s="25" t="s">
        <v>1589</v>
      </c>
      <c r="E2031" s="26" t="b">
        <v>0</v>
      </c>
      <c r="F2031" s="44" t="s">
        <v>11653</v>
      </c>
    </row>
    <row r="2032" spans="1:6" x14ac:dyDescent="0.2">
      <c r="A2032" s="92"/>
      <c r="B2032" s="5" t="s">
        <v>5219</v>
      </c>
      <c r="C2032" s="5" t="s">
        <v>5220</v>
      </c>
      <c r="D2032" s="25" t="s">
        <v>1589</v>
      </c>
      <c r="E2032" s="26" t="b">
        <v>0</v>
      </c>
      <c r="F2032" s="44" t="s">
        <v>11653</v>
      </c>
    </row>
    <row r="2033" spans="1:6" x14ac:dyDescent="0.2">
      <c r="A2033" s="92"/>
      <c r="B2033" s="5" t="s">
        <v>5221</v>
      </c>
      <c r="C2033" s="5" t="s">
        <v>5222</v>
      </c>
      <c r="D2033" s="25" t="s">
        <v>1589</v>
      </c>
      <c r="E2033" s="26" t="b">
        <v>0</v>
      </c>
      <c r="F2033" s="44" t="s">
        <v>11653</v>
      </c>
    </row>
    <row r="2034" spans="1:6" x14ac:dyDescent="0.2">
      <c r="A2034" s="92"/>
      <c r="B2034" s="5" t="s">
        <v>5223</v>
      </c>
      <c r="C2034" s="5" t="s">
        <v>5224</v>
      </c>
      <c r="D2034" s="5" t="s">
        <v>3103</v>
      </c>
      <c r="E2034" s="16" t="b">
        <v>1</v>
      </c>
      <c r="F2034" s="38" t="s">
        <v>12881</v>
      </c>
    </row>
    <row r="2035" spans="1:6" x14ac:dyDescent="0.2">
      <c r="A2035" s="92"/>
      <c r="B2035" s="5" t="s">
        <v>5225</v>
      </c>
      <c r="C2035" s="5" t="s">
        <v>5226</v>
      </c>
      <c r="D2035" s="25" t="s">
        <v>5088</v>
      </c>
      <c r="E2035" s="26" t="b">
        <v>0</v>
      </c>
      <c r="F2035" s="44" t="s">
        <v>11653</v>
      </c>
    </row>
    <row r="2036" spans="1:6" x14ac:dyDescent="0.2">
      <c r="A2036" s="92"/>
      <c r="B2036" s="5" t="s">
        <v>5227</v>
      </c>
      <c r="C2036" s="5" t="s">
        <v>5228</v>
      </c>
      <c r="D2036" s="25" t="s">
        <v>1589</v>
      </c>
      <c r="E2036" s="26" t="b">
        <v>0</v>
      </c>
      <c r="F2036" s="44" t="s">
        <v>11653</v>
      </c>
    </row>
    <row r="2037" spans="1:6" x14ac:dyDescent="0.2">
      <c r="A2037" s="92"/>
      <c r="B2037" s="5" t="s">
        <v>5229</v>
      </c>
      <c r="C2037" s="5" t="s">
        <v>5230</v>
      </c>
      <c r="D2037" s="25" t="s">
        <v>1589</v>
      </c>
      <c r="E2037" s="26" t="b">
        <v>0</v>
      </c>
      <c r="F2037" s="44" t="s">
        <v>11653</v>
      </c>
    </row>
    <row r="2038" spans="1:6" x14ac:dyDescent="0.2">
      <c r="A2038" s="92"/>
      <c r="B2038" s="5" t="s">
        <v>5231</v>
      </c>
      <c r="C2038" s="5" t="s">
        <v>5232</v>
      </c>
      <c r="D2038" s="25" t="s">
        <v>1589</v>
      </c>
      <c r="E2038" s="26" t="b">
        <v>0</v>
      </c>
      <c r="F2038" s="44" t="s">
        <v>11653</v>
      </c>
    </row>
    <row r="2039" spans="1:6" x14ac:dyDescent="0.2">
      <c r="A2039" s="92"/>
      <c r="B2039" s="5" t="s">
        <v>16305</v>
      </c>
      <c r="C2039" s="5" t="s">
        <v>5233</v>
      </c>
      <c r="D2039" s="25" t="s">
        <v>1589</v>
      </c>
      <c r="E2039" s="26" t="b">
        <v>0</v>
      </c>
      <c r="F2039" s="44" t="s">
        <v>11653</v>
      </c>
    </row>
    <row r="2040" spans="1:6" x14ac:dyDescent="0.2">
      <c r="A2040" s="92"/>
      <c r="B2040" s="5" t="s">
        <v>5234</v>
      </c>
      <c r="C2040" s="5" t="s">
        <v>5235</v>
      </c>
      <c r="D2040" s="5" t="s">
        <v>3103</v>
      </c>
      <c r="E2040" s="16" t="b">
        <v>1</v>
      </c>
      <c r="F2040" s="38" t="s">
        <v>12882</v>
      </c>
    </row>
    <row r="2041" spans="1:6" x14ac:dyDescent="0.2">
      <c r="A2041" s="92"/>
      <c r="B2041" s="5" t="s">
        <v>5236</v>
      </c>
      <c r="C2041" s="5" t="s">
        <v>5237</v>
      </c>
      <c r="D2041" s="25" t="s">
        <v>5238</v>
      </c>
      <c r="E2041" s="26" t="b">
        <v>0</v>
      </c>
      <c r="F2041" s="44" t="s">
        <v>11653</v>
      </c>
    </row>
    <row r="2042" spans="1:6" x14ac:dyDescent="0.2">
      <c r="A2042" s="92"/>
      <c r="B2042" s="5" t="s">
        <v>5239</v>
      </c>
      <c r="C2042" s="5" t="s">
        <v>5240</v>
      </c>
      <c r="D2042" s="25" t="s">
        <v>5238</v>
      </c>
      <c r="E2042" s="26" t="b">
        <v>0</v>
      </c>
      <c r="F2042" s="44" t="s">
        <v>11653</v>
      </c>
    </row>
    <row r="2043" spans="1:6" x14ac:dyDescent="0.2">
      <c r="A2043" s="92"/>
      <c r="B2043" s="5" t="s">
        <v>5241</v>
      </c>
      <c r="C2043" s="5" t="s">
        <v>5242</v>
      </c>
      <c r="D2043" s="25" t="s">
        <v>5088</v>
      </c>
      <c r="E2043" s="26" t="b">
        <v>0</v>
      </c>
      <c r="F2043" s="44" t="s">
        <v>11653</v>
      </c>
    </row>
    <row r="2044" spans="1:6" x14ac:dyDescent="0.2">
      <c r="A2044" s="92"/>
      <c r="B2044" s="5" t="s">
        <v>5243</v>
      </c>
      <c r="C2044" s="5" t="s">
        <v>5244</v>
      </c>
      <c r="D2044" s="25" t="s">
        <v>5238</v>
      </c>
      <c r="E2044" s="26" t="b">
        <v>0</v>
      </c>
      <c r="F2044" s="44" t="s">
        <v>11653</v>
      </c>
    </row>
    <row r="2045" spans="1:6" x14ac:dyDescent="0.2">
      <c r="A2045" s="92"/>
      <c r="B2045" s="5" t="s">
        <v>5245</v>
      </c>
      <c r="C2045" s="5" t="s">
        <v>5246</v>
      </c>
      <c r="D2045" s="25" t="s">
        <v>5088</v>
      </c>
      <c r="E2045" s="26" t="b">
        <v>0</v>
      </c>
      <c r="F2045" s="44" t="s">
        <v>11653</v>
      </c>
    </row>
    <row r="2046" spans="1:6" x14ac:dyDescent="0.2">
      <c r="A2046" s="92"/>
      <c r="B2046" s="5" t="s">
        <v>5247</v>
      </c>
      <c r="C2046" s="5" t="s">
        <v>5248</v>
      </c>
      <c r="D2046" s="25" t="s">
        <v>5088</v>
      </c>
      <c r="E2046" s="26" t="b">
        <v>0</v>
      </c>
      <c r="F2046" s="44" t="s">
        <v>11653</v>
      </c>
    </row>
    <row r="2047" spans="1:6" x14ac:dyDescent="0.2">
      <c r="A2047" s="92"/>
      <c r="B2047" s="5" t="s">
        <v>5249</v>
      </c>
      <c r="C2047" s="5" t="s">
        <v>5250</v>
      </c>
      <c r="D2047" s="25" t="s">
        <v>5238</v>
      </c>
      <c r="E2047" s="26" t="b">
        <v>0</v>
      </c>
      <c r="F2047" s="44" t="s">
        <v>11653</v>
      </c>
    </row>
    <row r="2048" spans="1:6" x14ac:dyDescent="0.2">
      <c r="A2048" s="92"/>
      <c r="B2048" s="5" t="s">
        <v>5251</v>
      </c>
      <c r="C2048" s="5" t="s">
        <v>5252</v>
      </c>
      <c r="D2048" s="25" t="s">
        <v>5238</v>
      </c>
      <c r="E2048" s="26" t="b">
        <v>0</v>
      </c>
      <c r="F2048" s="44" t="s">
        <v>11653</v>
      </c>
    </row>
    <row r="2049" spans="1:6" x14ac:dyDescent="0.2">
      <c r="A2049" s="92"/>
      <c r="B2049" s="5" t="s">
        <v>5253</v>
      </c>
      <c r="C2049" s="5" t="s">
        <v>5254</v>
      </c>
      <c r="D2049" s="25" t="s">
        <v>5238</v>
      </c>
      <c r="E2049" s="26" t="b">
        <v>0</v>
      </c>
      <c r="F2049" s="44" t="s">
        <v>11653</v>
      </c>
    </row>
    <row r="2050" spans="1:6" x14ac:dyDescent="0.2">
      <c r="A2050" s="92"/>
      <c r="B2050" s="5" t="s">
        <v>5255</v>
      </c>
      <c r="C2050" s="5" t="s">
        <v>5256</v>
      </c>
      <c r="D2050" s="5" t="s">
        <v>3103</v>
      </c>
      <c r="E2050" s="16" t="b">
        <v>1</v>
      </c>
      <c r="F2050" s="38" t="s">
        <v>12883</v>
      </c>
    </row>
    <row r="2051" spans="1:6" x14ac:dyDescent="0.2">
      <c r="A2051" s="92"/>
      <c r="B2051" s="5" t="s">
        <v>5257</v>
      </c>
      <c r="C2051" s="5" t="s">
        <v>5258</v>
      </c>
      <c r="D2051" s="25" t="s">
        <v>5259</v>
      </c>
      <c r="E2051" s="26" t="b">
        <v>0</v>
      </c>
      <c r="F2051" s="44" t="s">
        <v>11653</v>
      </c>
    </row>
    <row r="2052" spans="1:6" x14ac:dyDescent="0.2">
      <c r="A2052" s="92"/>
      <c r="B2052" s="5" t="s">
        <v>5260</v>
      </c>
      <c r="C2052" s="5" t="s">
        <v>5261</v>
      </c>
      <c r="D2052" s="25" t="s">
        <v>5259</v>
      </c>
      <c r="E2052" s="26" t="b">
        <v>0</v>
      </c>
      <c r="F2052" s="44" t="s">
        <v>11653</v>
      </c>
    </row>
    <row r="2053" spans="1:6" x14ac:dyDescent="0.2">
      <c r="A2053" s="92"/>
      <c r="B2053" s="5" t="s">
        <v>5262</v>
      </c>
      <c r="C2053" s="5" t="s">
        <v>5263</v>
      </c>
      <c r="D2053" s="5" t="s">
        <v>1891</v>
      </c>
      <c r="E2053" s="16" t="b">
        <v>1</v>
      </c>
      <c r="F2053" s="38" t="s">
        <v>12884</v>
      </c>
    </row>
    <row r="2054" spans="1:6" x14ac:dyDescent="0.2">
      <c r="A2054" s="92"/>
      <c r="B2054" s="5" t="s">
        <v>5264</v>
      </c>
      <c r="C2054" s="5" t="s">
        <v>5265</v>
      </c>
      <c r="D2054" s="25" t="s">
        <v>1589</v>
      </c>
      <c r="E2054" s="26" t="b">
        <v>0</v>
      </c>
      <c r="F2054" s="44" t="s">
        <v>11653</v>
      </c>
    </row>
    <row r="2055" spans="1:6" x14ac:dyDescent="0.2">
      <c r="A2055" s="92"/>
      <c r="B2055" s="5" t="s">
        <v>5266</v>
      </c>
      <c r="C2055" s="5" t="s">
        <v>5267</v>
      </c>
      <c r="D2055" s="25" t="s">
        <v>5088</v>
      </c>
      <c r="E2055" s="26" t="b">
        <v>0</v>
      </c>
      <c r="F2055" s="44" t="s">
        <v>11653</v>
      </c>
    </row>
    <row r="2056" spans="1:6" x14ac:dyDescent="0.2">
      <c r="A2056" s="92"/>
      <c r="B2056" s="5" t="s">
        <v>5268</v>
      </c>
      <c r="C2056" s="5" t="s">
        <v>5269</v>
      </c>
      <c r="D2056" s="25" t="s">
        <v>1589</v>
      </c>
      <c r="E2056" s="26" t="b">
        <v>0</v>
      </c>
      <c r="F2056" s="44" t="s">
        <v>11653</v>
      </c>
    </row>
    <row r="2057" spans="1:6" x14ac:dyDescent="0.2">
      <c r="A2057" s="92"/>
      <c r="B2057" s="5" t="s">
        <v>5270</v>
      </c>
      <c r="C2057" s="5" t="s">
        <v>5271</v>
      </c>
      <c r="D2057" s="25" t="s">
        <v>1589</v>
      </c>
      <c r="E2057" s="26" t="b">
        <v>0</v>
      </c>
      <c r="F2057" s="44" t="s">
        <v>11653</v>
      </c>
    </row>
    <row r="2058" spans="1:6" x14ac:dyDescent="0.2">
      <c r="A2058" s="92"/>
      <c r="B2058" s="5" t="s">
        <v>5272</v>
      </c>
      <c r="C2058" s="5" t="s">
        <v>5273</v>
      </c>
      <c r="D2058" s="25" t="s">
        <v>1589</v>
      </c>
      <c r="E2058" s="26" t="b">
        <v>0</v>
      </c>
      <c r="F2058" s="44" t="s">
        <v>11653</v>
      </c>
    </row>
    <row r="2059" spans="1:6" x14ac:dyDescent="0.2">
      <c r="A2059" s="92"/>
      <c r="B2059" s="5" t="s">
        <v>5274</v>
      </c>
      <c r="C2059" s="5" t="s">
        <v>5275</v>
      </c>
      <c r="D2059" s="25" t="s">
        <v>1589</v>
      </c>
      <c r="E2059" s="26" t="b">
        <v>0</v>
      </c>
      <c r="F2059" s="44" t="s">
        <v>11653</v>
      </c>
    </row>
    <row r="2060" spans="1:6" x14ac:dyDescent="0.2">
      <c r="A2060" s="92"/>
      <c r="B2060" s="5" t="s">
        <v>5276</v>
      </c>
      <c r="C2060" s="5" t="s">
        <v>5277</v>
      </c>
      <c r="D2060" s="25" t="s">
        <v>1589</v>
      </c>
      <c r="E2060" s="26" t="b">
        <v>0</v>
      </c>
      <c r="F2060" s="44" t="s">
        <v>11653</v>
      </c>
    </row>
    <row r="2061" spans="1:6" x14ac:dyDescent="0.2">
      <c r="A2061" s="92"/>
      <c r="B2061" s="5" t="s">
        <v>5278</v>
      </c>
      <c r="C2061" s="5" t="s">
        <v>5279</v>
      </c>
      <c r="D2061" s="25" t="s">
        <v>1589</v>
      </c>
      <c r="E2061" s="26" t="b">
        <v>0</v>
      </c>
      <c r="F2061" s="44" t="s">
        <v>11653</v>
      </c>
    </row>
    <row r="2062" spans="1:6" x14ac:dyDescent="0.2">
      <c r="A2062" s="92"/>
      <c r="B2062" s="5" t="s">
        <v>5280</v>
      </c>
      <c r="C2062" s="5" t="s">
        <v>5281</v>
      </c>
      <c r="D2062" s="25" t="s">
        <v>1589</v>
      </c>
      <c r="E2062" s="26" t="b">
        <v>0</v>
      </c>
      <c r="F2062" s="44" t="s">
        <v>11653</v>
      </c>
    </row>
    <row r="2063" spans="1:6" x14ac:dyDescent="0.2">
      <c r="A2063" s="92"/>
      <c r="B2063" s="5" t="s">
        <v>5282</v>
      </c>
      <c r="C2063" s="5" t="s">
        <v>5283</v>
      </c>
      <c r="D2063" s="25" t="s">
        <v>1589</v>
      </c>
      <c r="E2063" s="26" t="b">
        <v>0</v>
      </c>
      <c r="F2063" s="44" t="s">
        <v>11653</v>
      </c>
    </row>
    <row r="2064" spans="1:6" x14ac:dyDescent="0.2">
      <c r="A2064" s="92"/>
      <c r="B2064" s="5" t="s">
        <v>5284</v>
      </c>
      <c r="C2064" s="5" t="s">
        <v>5285</v>
      </c>
      <c r="D2064" s="5" t="s">
        <v>1891</v>
      </c>
      <c r="E2064" s="16" t="b">
        <v>1</v>
      </c>
      <c r="F2064" s="38" t="s">
        <v>12885</v>
      </c>
    </row>
    <row r="2065" spans="1:6" x14ac:dyDescent="0.2">
      <c r="A2065" s="92"/>
      <c r="B2065" s="5" t="s">
        <v>5286</v>
      </c>
      <c r="C2065" s="5" t="s">
        <v>5287</v>
      </c>
      <c r="D2065" s="25" t="s">
        <v>1589</v>
      </c>
      <c r="E2065" s="26" t="b">
        <v>0</v>
      </c>
      <c r="F2065" s="44" t="s">
        <v>11653</v>
      </c>
    </row>
    <row r="2066" spans="1:6" x14ac:dyDescent="0.2">
      <c r="A2066" s="92"/>
      <c r="B2066" s="5" t="s">
        <v>5288</v>
      </c>
      <c r="C2066" s="5" t="s">
        <v>5289</v>
      </c>
      <c r="D2066" s="25" t="s">
        <v>1589</v>
      </c>
      <c r="E2066" s="26" t="b">
        <v>0</v>
      </c>
      <c r="F2066" s="44" t="s">
        <v>11653</v>
      </c>
    </row>
    <row r="2067" spans="1:6" x14ac:dyDescent="0.2">
      <c r="A2067" s="92"/>
      <c r="B2067" s="5" t="s">
        <v>5290</v>
      </c>
      <c r="C2067" s="5" t="s">
        <v>5291</v>
      </c>
      <c r="D2067" s="5" t="s">
        <v>3103</v>
      </c>
      <c r="E2067" s="16" t="b">
        <v>1</v>
      </c>
      <c r="F2067" s="38" t="s">
        <v>12886</v>
      </c>
    </row>
    <row r="2068" spans="1:6" x14ac:dyDescent="0.2">
      <c r="A2068" s="92"/>
      <c r="B2068" s="5" t="s">
        <v>5292</v>
      </c>
      <c r="C2068" s="5" t="s">
        <v>5293</v>
      </c>
      <c r="D2068" s="5" t="s">
        <v>1891</v>
      </c>
      <c r="E2068" s="16" t="b">
        <v>1</v>
      </c>
      <c r="F2068" s="38" t="s">
        <v>12887</v>
      </c>
    </row>
    <row r="2069" spans="1:6" x14ac:dyDescent="0.2">
      <c r="A2069" s="92"/>
      <c r="B2069" s="5" t="s">
        <v>5294</v>
      </c>
      <c r="C2069" s="5" t="s">
        <v>5295</v>
      </c>
      <c r="D2069" s="25" t="s">
        <v>1589</v>
      </c>
      <c r="E2069" s="26" t="b">
        <v>0</v>
      </c>
      <c r="F2069" s="44" t="s">
        <v>11653</v>
      </c>
    </row>
    <row r="2070" spans="1:6" x14ac:dyDescent="0.2">
      <c r="A2070" s="92"/>
      <c r="B2070" s="5" t="s">
        <v>5296</v>
      </c>
      <c r="C2070" s="5" t="s">
        <v>5297</v>
      </c>
      <c r="D2070" s="25" t="s">
        <v>1589</v>
      </c>
      <c r="E2070" s="26" t="b">
        <v>0</v>
      </c>
      <c r="F2070" s="44" t="s">
        <v>11653</v>
      </c>
    </row>
    <row r="2071" spans="1:6" x14ac:dyDescent="0.2">
      <c r="A2071" s="92"/>
      <c r="B2071" s="5" t="s">
        <v>5298</v>
      </c>
      <c r="C2071" s="5" t="s">
        <v>5299</v>
      </c>
      <c r="D2071" s="25" t="s">
        <v>1589</v>
      </c>
      <c r="E2071" s="26" t="b">
        <v>0</v>
      </c>
      <c r="F2071" s="44" t="s">
        <v>11653</v>
      </c>
    </row>
    <row r="2072" spans="1:6" x14ac:dyDescent="0.2">
      <c r="A2072" s="92"/>
      <c r="B2072" s="5" t="s">
        <v>5300</v>
      </c>
      <c r="C2072" s="5" t="s">
        <v>5301</v>
      </c>
      <c r="D2072" s="25" t="s">
        <v>1589</v>
      </c>
      <c r="E2072" s="26" t="b">
        <v>0</v>
      </c>
      <c r="F2072" s="44" t="s">
        <v>11653</v>
      </c>
    </row>
    <row r="2073" spans="1:6" x14ac:dyDescent="0.2">
      <c r="A2073" s="92"/>
      <c r="B2073" s="5" t="s">
        <v>5302</v>
      </c>
      <c r="C2073" s="5" t="s">
        <v>5303</v>
      </c>
      <c r="D2073" s="25" t="s">
        <v>5088</v>
      </c>
      <c r="E2073" s="26" t="b">
        <v>0</v>
      </c>
      <c r="F2073" s="44" t="s">
        <v>11653</v>
      </c>
    </row>
    <row r="2074" spans="1:6" x14ac:dyDescent="0.2">
      <c r="A2074" s="92"/>
      <c r="B2074" s="5" t="s">
        <v>5304</v>
      </c>
      <c r="C2074" s="5" t="s">
        <v>5305</v>
      </c>
      <c r="D2074" s="25" t="s">
        <v>1589</v>
      </c>
      <c r="E2074" s="26" t="b">
        <v>0</v>
      </c>
      <c r="F2074" s="44" t="s">
        <v>11653</v>
      </c>
    </row>
    <row r="2075" spans="1:6" x14ac:dyDescent="0.2">
      <c r="A2075" s="93"/>
      <c r="B2075" s="14" t="s">
        <v>5306</v>
      </c>
      <c r="C2075" s="14" t="s">
        <v>5307</v>
      </c>
      <c r="D2075" s="27" t="s">
        <v>1589</v>
      </c>
      <c r="E2075" s="28" t="b">
        <v>0</v>
      </c>
      <c r="F2075" s="45" t="s">
        <v>11653</v>
      </c>
    </row>
    <row r="2076" spans="1:6" x14ac:dyDescent="0.2">
      <c r="A2076" s="91" t="str">
        <f>HYPERLINK("[#]Codes_for_GE_Names!A145:H145","JAMAICA")</f>
        <v>JAMAICA</v>
      </c>
      <c r="B2076" s="11" t="s">
        <v>5308</v>
      </c>
      <c r="C2076" s="11" t="s">
        <v>5309</v>
      </c>
      <c r="D2076" s="11" t="s">
        <v>1779</v>
      </c>
      <c r="E2076" s="15" t="b">
        <v>1</v>
      </c>
      <c r="F2076" s="43" t="s">
        <v>12888</v>
      </c>
    </row>
    <row r="2077" spans="1:6" x14ac:dyDescent="0.2">
      <c r="A2077" s="92"/>
      <c r="B2077" s="5" t="s">
        <v>5310</v>
      </c>
      <c r="C2077" s="5" t="s">
        <v>5311</v>
      </c>
      <c r="D2077" s="5" t="s">
        <v>1779</v>
      </c>
      <c r="E2077" s="16" t="b">
        <v>1</v>
      </c>
      <c r="F2077" s="38" t="s">
        <v>12889</v>
      </c>
    </row>
    <row r="2078" spans="1:6" x14ac:dyDescent="0.2">
      <c r="A2078" s="92"/>
      <c r="B2078" s="5" t="s">
        <v>5312</v>
      </c>
      <c r="C2078" s="5" t="s">
        <v>5313</v>
      </c>
      <c r="D2078" s="5" t="s">
        <v>1779</v>
      </c>
      <c r="E2078" s="16" t="b">
        <v>1</v>
      </c>
      <c r="F2078" s="38" t="s">
        <v>12890</v>
      </c>
    </row>
    <row r="2079" spans="1:6" x14ac:dyDescent="0.2">
      <c r="A2079" s="92"/>
      <c r="B2079" s="5" t="s">
        <v>5314</v>
      </c>
      <c r="C2079" s="5" t="s">
        <v>5315</v>
      </c>
      <c r="D2079" s="5" t="s">
        <v>1779</v>
      </c>
      <c r="E2079" s="16" t="b">
        <v>1</v>
      </c>
      <c r="F2079" s="38" t="s">
        <v>12891</v>
      </c>
    </row>
    <row r="2080" spans="1:6" x14ac:dyDescent="0.2">
      <c r="A2080" s="92"/>
      <c r="B2080" s="5" t="s">
        <v>5316</v>
      </c>
      <c r="C2080" s="5" t="s">
        <v>5317</v>
      </c>
      <c r="D2080" s="5" t="s">
        <v>1779</v>
      </c>
      <c r="E2080" s="16" t="b">
        <v>1</v>
      </c>
      <c r="F2080" s="38" t="s">
        <v>12892</v>
      </c>
    </row>
    <row r="2081" spans="1:6" x14ac:dyDescent="0.2">
      <c r="A2081" s="92"/>
      <c r="B2081" s="5" t="s">
        <v>5318</v>
      </c>
      <c r="C2081" s="5" t="s">
        <v>2319</v>
      </c>
      <c r="D2081" s="5" t="s">
        <v>1779</v>
      </c>
      <c r="E2081" s="16" t="b">
        <v>1</v>
      </c>
      <c r="F2081" s="38" t="s">
        <v>12893</v>
      </c>
    </row>
    <row r="2082" spans="1:6" x14ac:dyDescent="0.2">
      <c r="A2082" s="92"/>
      <c r="B2082" s="5" t="s">
        <v>5319</v>
      </c>
      <c r="C2082" s="5" t="s">
        <v>5320</v>
      </c>
      <c r="D2082" s="5" t="s">
        <v>1779</v>
      </c>
      <c r="E2082" s="16" t="b">
        <v>1</v>
      </c>
      <c r="F2082" s="38" t="s">
        <v>12894</v>
      </c>
    </row>
    <row r="2083" spans="1:6" x14ac:dyDescent="0.2">
      <c r="A2083" s="92"/>
      <c r="B2083" s="5" t="s">
        <v>5321</v>
      </c>
      <c r="C2083" s="5" t="s">
        <v>5322</v>
      </c>
      <c r="D2083" s="5" t="s">
        <v>1779</v>
      </c>
      <c r="E2083" s="16" t="b">
        <v>1</v>
      </c>
      <c r="F2083" s="38" t="s">
        <v>12895</v>
      </c>
    </row>
    <row r="2084" spans="1:6" x14ac:dyDescent="0.2">
      <c r="A2084" s="92"/>
      <c r="B2084" s="5" t="s">
        <v>5323</v>
      </c>
      <c r="C2084" s="5" t="s">
        <v>5324</v>
      </c>
      <c r="D2084" s="5" t="s">
        <v>1779</v>
      </c>
      <c r="E2084" s="16" t="b">
        <v>1</v>
      </c>
      <c r="F2084" s="38" t="s">
        <v>12896</v>
      </c>
    </row>
    <row r="2085" spans="1:6" x14ac:dyDescent="0.2">
      <c r="A2085" s="92"/>
      <c r="B2085" s="5" t="s">
        <v>5325</v>
      </c>
      <c r="C2085" s="5" t="s">
        <v>2322</v>
      </c>
      <c r="D2085" s="5" t="s">
        <v>1779</v>
      </c>
      <c r="E2085" s="16" t="b">
        <v>1</v>
      </c>
      <c r="F2085" s="38" t="s">
        <v>12897</v>
      </c>
    </row>
    <row r="2086" spans="1:6" x14ac:dyDescent="0.2">
      <c r="A2086" s="92"/>
      <c r="B2086" s="5" t="s">
        <v>5326</v>
      </c>
      <c r="C2086" s="5" t="s">
        <v>1833</v>
      </c>
      <c r="D2086" s="5" t="s">
        <v>1779</v>
      </c>
      <c r="E2086" s="16" t="b">
        <v>1</v>
      </c>
      <c r="F2086" s="38" t="s">
        <v>12898</v>
      </c>
    </row>
    <row r="2087" spans="1:6" x14ac:dyDescent="0.2">
      <c r="A2087" s="92"/>
      <c r="B2087" s="5" t="s">
        <v>5327</v>
      </c>
      <c r="C2087" s="5" t="s">
        <v>2333</v>
      </c>
      <c r="D2087" s="5" t="s">
        <v>1779</v>
      </c>
      <c r="E2087" s="16" t="b">
        <v>1</v>
      </c>
      <c r="F2087" s="38" t="s">
        <v>12899</v>
      </c>
    </row>
    <row r="2088" spans="1:6" x14ac:dyDescent="0.2">
      <c r="A2088" s="92"/>
      <c r="B2088" s="5" t="s">
        <v>5328</v>
      </c>
      <c r="C2088" s="5" t="s">
        <v>5329</v>
      </c>
      <c r="D2088" s="5" t="s">
        <v>1779</v>
      </c>
      <c r="E2088" s="16" t="b">
        <v>1</v>
      </c>
      <c r="F2088" s="38" t="s">
        <v>12900</v>
      </c>
    </row>
    <row r="2089" spans="1:6" x14ac:dyDescent="0.2">
      <c r="A2089" s="93"/>
      <c r="B2089" s="14" t="s">
        <v>5330</v>
      </c>
      <c r="C2089" s="14" t="s">
        <v>5331</v>
      </c>
      <c r="D2089" s="14" t="s">
        <v>1779</v>
      </c>
      <c r="E2089" s="17" t="b">
        <v>1</v>
      </c>
      <c r="F2089" s="39" t="s">
        <v>12901</v>
      </c>
    </row>
    <row r="2090" spans="1:6" x14ac:dyDescent="0.2">
      <c r="A2090" s="91" t="str">
        <f>HYPERLINK("[#]Codes_for_GE_Names!A147:H147","JAPAN")</f>
        <v>JAPAN</v>
      </c>
      <c r="B2090" s="11" t="s">
        <v>5332</v>
      </c>
      <c r="C2090" s="11" t="s">
        <v>5333</v>
      </c>
      <c r="D2090" s="11" t="s">
        <v>2981</v>
      </c>
      <c r="E2090" s="15" t="b">
        <v>1</v>
      </c>
      <c r="F2090" s="43" t="s">
        <v>12902</v>
      </c>
    </row>
    <row r="2091" spans="1:6" x14ac:dyDescent="0.2">
      <c r="A2091" s="92"/>
      <c r="B2091" s="5" t="s">
        <v>5334</v>
      </c>
      <c r="C2091" s="5" t="s">
        <v>5335</v>
      </c>
      <c r="D2091" s="5" t="s">
        <v>2981</v>
      </c>
      <c r="E2091" s="16" t="b">
        <v>1</v>
      </c>
      <c r="F2091" s="38" t="s">
        <v>12903</v>
      </c>
    </row>
    <row r="2092" spans="1:6" x14ac:dyDescent="0.2">
      <c r="A2092" s="92"/>
      <c r="B2092" s="5" t="s">
        <v>5336</v>
      </c>
      <c r="C2092" s="5" t="s">
        <v>5337</v>
      </c>
      <c r="D2092" s="5" t="s">
        <v>2981</v>
      </c>
      <c r="E2092" s="16" t="b">
        <v>1</v>
      </c>
      <c r="F2092" s="38" t="s">
        <v>12904</v>
      </c>
    </row>
    <row r="2093" spans="1:6" x14ac:dyDescent="0.2">
      <c r="A2093" s="92"/>
      <c r="B2093" s="5" t="s">
        <v>5338</v>
      </c>
      <c r="C2093" s="5" t="s">
        <v>5339</v>
      </c>
      <c r="D2093" s="5" t="s">
        <v>2981</v>
      </c>
      <c r="E2093" s="16" t="b">
        <v>1</v>
      </c>
      <c r="F2093" s="38" t="s">
        <v>12905</v>
      </c>
    </row>
    <row r="2094" spans="1:6" x14ac:dyDescent="0.2">
      <c r="A2094" s="92"/>
      <c r="B2094" s="5" t="s">
        <v>5340</v>
      </c>
      <c r="C2094" s="5" t="s">
        <v>5341</v>
      </c>
      <c r="D2094" s="5" t="s">
        <v>2981</v>
      </c>
      <c r="E2094" s="16" t="b">
        <v>1</v>
      </c>
      <c r="F2094" s="38" t="s">
        <v>12906</v>
      </c>
    </row>
    <row r="2095" spans="1:6" x14ac:dyDescent="0.2">
      <c r="A2095" s="92"/>
      <c r="B2095" s="5" t="s">
        <v>5342</v>
      </c>
      <c r="C2095" s="5" t="s">
        <v>5343</v>
      </c>
      <c r="D2095" s="5" t="s">
        <v>2981</v>
      </c>
      <c r="E2095" s="16" t="b">
        <v>1</v>
      </c>
      <c r="F2095" s="38" t="s">
        <v>12907</v>
      </c>
    </row>
    <row r="2096" spans="1:6" x14ac:dyDescent="0.2">
      <c r="A2096" s="92"/>
      <c r="B2096" s="5" t="s">
        <v>5344</v>
      </c>
      <c r="C2096" s="5" t="s">
        <v>5345</v>
      </c>
      <c r="D2096" s="5" t="s">
        <v>2981</v>
      </c>
      <c r="E2096" s="16" t="b">
        <v>1</v>
      </c>
      <c r="F2096" s="38" t="s">
        <v>12908</v>
      </c>
    </row>
    <row r="2097" spans="1:6" x14ac:dyDescent="0.2">
      <c r="A2097" s="92"/>
      <c r="B2097" s="5" t="s">
        <v>5346</v>
      </c>
      <c r="C2097" s="5" t="s">
        <v>5347</v>
      </c>
      <c r="D2097" s="5" t="s">
        <v>2981</v>
      </c>
      <c r="E2097" s="16" t="b">
        <v>1</v>
      </c>
      <c r="F2097" s="38" t="s">
        <v>12909</v>
      </c>
    </row>
    <row r="2098" spans="1:6" x14ac:dyDescent="0.2">
      <c r="A2098" s="92"/>
      <c r="B2098" s="5" t="s">
        <v>5348</v>
      </c>
      <c r="C2098" s="5" t="s">
        <v>5349</v>
      </c>
      <c r="D2098" s="5" t="s">
        <v>2981</v>
      </c>
      <c r="E2098" s="16" t="b">
        <v>1</v>
      </c>
      <c r="F2098" s="38" t="s">
        <v>12910</v>
      </c>
    </row>
    <row r="2099" spans="1:6" x14ac:dyDescent="0.2">
      <c r="A2099" s="92"/>
      <c r="B2099" s="5" t="s">
        <v>5350</v>
      </c>
      <c r="C2099" s="5" t="s">
        <v>5351</v>
      </c>
      <c r="D2099" s="5" t="s">
        <v>2981</v>
      </c>
      <c r="E2099" s="16" t="b">
        <v>1</v>
      </c>
      <c r="F2099" s="38" t="s">
        <v>12911</v>
      </c>
    </row>
    <row r="2100" spans="1:6" x14ac:dyDescent="0.2">
      <c r="A2100" s="92"/>
      <c r="B2100" s="5" t="s">
        <v>5352</v>
      </c>
      <c r="C2100" s="5" t="s">
        <v>5353</v>
      </c>
      <c r="D2100" s="5" t="s">
        <v>2981</v>
      </c>
      <c r="E2100" s="16" t="b">
        <v>1</v>
      </c>
      <c r="F2100" s="38" t="s">
        <v>12912</v>
      </c>
    </row>
    <row r="2101" spans="1:6" x14ac:dyDescent="0.2">
      <c r="A2101" s="92"/>
      <c r="B2101" s="5" t="s">
        <v>5354</v>
      </c>
      <c r="C2101" s="5" t="s">
        <v>5355</v>
      </c>
      <c r="D2101" s="5" t="s">
        <v>2981</v>
      </c>
      <c r="E2101" s="16" t="b">
        <v>1</v>
      </c>
      <c r="F2101" s="38" t="s">
        <v>12913</v>
      </c>
    </row>
    <row r="2102" spans="1:6" x14ac:dyDescent="0.2">
      <c r="A2102" s="92"/>
      <c r="B2102" s="5" t="s">
        <v>5356</v>
      </c>
      <c r="C2102" s="5" t="s">
        <v>5357</v>
      </c>
      <c r="D2102" s="5" t="s">
        <v>2981</v>
      </c>
      <c r="E2102" s="16" t="b">
        <v>1</v>
      </c>
      <c r="F2102" s="38" t="s">
        <v>12914</v>
      </c>
    </row>
    <row r="2103" spans="1:6" x14ac:dyDescent="0.2">
      <c r="A2103" s="92"/>
      <c r="B2103" s="5" t="s">
        <v>5358</v>
      </c>
      <c r="C2103" s="5" t="s">
        <v>5359</v>
      </c>
      <c r="D2103" s="5" t="s">
        <v>2981</v>
      </c>
      <c r="E2103" s="16" t="b">
        <v>1</v>
      </c>
      <c r="F2103" s="38" t="s">
        <v>12915</v>
      </c>
    </row>
    <row r="2104" spans="1:6" x14ac:dyDescent="0.2">
      <c r="A2104" s="92"/>
      <c r="B2104" s="5" t="s">
        <v>5360</v>
      </c>
      <c r="C2104" s="5" t="s">
        <v>5361</v>
      </c>
      <c r="D2104" s="5" t="s">
        <v>2981</v>
      </c>
      <c r="E2104" s="16" t="b">
        <v>1</v>
      </c>
      <c r="F2104" s="38" t="s">
        <v>12916</v>
      </c>
    </row>
    <row r="2105" spans="1:6" x14ac:dyDescent="0.2">
      <c r="A2105" s="92"/>
      <c r="B2105" s="5" t="s">
        <v>5362</v>
      </c>
      <c r="C2105" s="5" t="s">
        <v>5363</v>
      </c>
      <c r="D2105" s="5" t="s">
        <v>2981</v>
      </c>
      <c r="E2105" s="16" t="b">
        <v>1</v>
      </c>
      <c r="F2105" s="38" t="s">
        <v>12917</v>
      </c>
    </row>
    <row r="2106" spans="1:6" x14ac:dyDescent="0.2">
      <c r="A2106" s="92"/>
      <c r="B2106" s="5" t="s">
        <v>5364</v>
      </c>
      <c r="C2106" s="5" t="s">
        <v>5365</v>
      </c>
      <c r="D2106" s="5" t="s">
        <v>2981</v>
      </c>
      <c r="E2106" s="16" t="b">
        <v>1</v>
      </c>
      <c r="F2106" s="38" t="s">
        <v>12918</v>
      </c>
    </row>
    <row r="2107" spans="1:6" x14ac:dyDescent="0.2">
      <c r="A2107" s="92"/>
      <c r="B2107" s="5" t="s">
        <v>5366</v>
      </c>
      <c r="C2107" s="5" t="s">
        <v>5367</v>
      </c>
      <c r="D2107" s="5" t="s">
        <v>2981</v>
      </c>
      <c r="E2107" s="16" t="b">
        <v>1</v>
      </c>
      <c r="F2107" s="38" t="s">
        <v>12919</v>
      </c>
    </row>
    <row r="2108" spans="1:6" x14ac:dyDescent="0.2">
      <c r="A2108" s="92"/>
      <c r="B2108" s="5" t="s">
        <v>5368</v>
      </c>
      <c r="C2108" s="5" t="s">
        <v>5369</v>
      </c>
      <c r="D2108" s="5" t="s">
        <v>2981</v>
      </c>
      <c r="E2108" s="16" t="b">
        <v>1</v>
      </c>
      <c r="F2108" s="38" t="s">
        <v>12920</v>
      </c>
    </row>
    <row r="2109" spans="1:6" x14ac:dyDescent="0.2">
      <c r="A2109" s="92"/>
      <c r="B2109" s="5" t="s">
        <v>5370</v>
      </c>
      <c r="C2109" s="5" t="s">
        <v>5371</v>
      </c>
      <c r="D2109" s="5" t="s">
        <v>2981</v>
      </c>
      <c r="E2109" s="16" t="b">
        <v>1</v>
      </c>
      <c r="F2109" s="38" t="s">
        <v>12921</v>
      </c>
    </row>
    <row r="2110" spans="1:6" x14ac:dyDescent="0.2">
      <c r="A2110" s="92"/>
      <c r="B2110" s="5" t="s">
        <v>5372</v>
      </c>
      <c r="C2110" s="5" t="s">
        <v>5373</v>
      </c>
      <c r="D2110" s="5" t="s">
        <v>2981</v>
      </c>
      <c r="E2110" s="16" t="b">
        <v>1</v>
      </c>
      <c r="F2110" s="38" t="s">
        <v>12922</v>
      </c>
    </row>
    <row r="2111" spans="1:6" x14ac:dyDescent="0.2">
      <c r="A2111" s="92"/>
      <c r="B2111" s="5" t="s">
        <v>5374</v>
      </c>
      <c r="C2111" s="5" t="s">
        <v>5375</v>
      </c>
      <c r="D2111" s="5" t="s">
        <v>5376</v>
      </c>
      <c r="E2111" s="16" t="b">
        <v>1</v>
      </c>
      <c r="F2111" s="38" t="s">
        <v>12923</v>
      </c>
    </row>
    <row r="2112" spans="1:6" x14ac:dyDescent="0.2">
      <c r="A2112" s="92"/>
      <c r="B2112" s="5" t="s">
        <v>5377</v>
      </c>
      <c r="C2112" s="5" t="s">
        <v>5378</v>
      </c>
      <c r="D2112" s="5" t="s">
        <v>2981</v>
      </c>
      <c r="E2112" s="16" t="b">
        <v>1</v>
      </c>
      <c r="F2112" s="38" t="s">
        <v>12924</v>
      </c>
    </row>
    <row r="2113" spans="1:6" x14ac:dyDescent="0.2">
      <c r="A2113" s="92"/>
      <c r="B2113" s="5" t="s">
        <v>5379</v>
      </c>
      <c r="C2113" s="5" t="s">
        <v>5380</v>
      </c>
      <c r="D2113" s="5" t="s">
        <v>2981</v>
      </c>
      <c r="E2113" s="16" t="b">
        <v>1</v>
      </c>
      <c r="F2113" s="38" t="s">
        <v>12925</v>
      </c>
    </row>
    <row r="2114" spans="1:6" x14ac:dyDescent="0.2">
      <c r="A2114" s="92"/>
      <c r="B2114" s="5" t="s">
        <v>5381</v>
      </c>
      <c r="C2114" s="5" t="s">
        <v>5382</v>
      </c>
      <c r="D2114" s="5" t="s">
        <v>2981</v>
      </c>
      <c r="E2114" s="16" t="b">
        <v>1</v>
      </c>
      <c r="F2114" s="38" t="s">
        <v>12926</v>
      </c>
    </row>
    <row r="2115" spans="1:6" x14ac:dyDescent="0.2">
      <c r="A2115" s="92"/>
      <c r="B2115" s="5" t="s">
        <v>5383</v>
      </c>
      <c r="C2115" s="5" t="s">
        <v>5384</v>
      </c>
      <c r="D2115" s="5" t="s">
        <v>2981</v>
      </c>
      <c r="E2115" s="16" t="b">
        <v>1</v>
      </c>
      <c r="F2115" s="38" t="s">
        <v>12927</v>
      </c>
    </row>
    <row r="2116" spans="1:6" x14ac:dyDescent="0.2">
      <c r="A2116" s="92"/>
      <c r="B2116" s="5" t="s">
        <v>5385</v>
      </c>
      <c r="C2116" s="5" t="s">
        <v>5386</v>
      </c>
      <c r="D2116" s="5" t="s">
        <v>2981</v>
      </c>
      <c r="E2116" s="16" t="b">
        <v>1</v>
      </c>
      <c r="F2116" s="38" t="s">
        <v>12928</v>
      </c>
    </row>
    <row r="2117" spans="1:6" x14ac:dyDescent="0.2">
      <c r="A2117" s="92"/>
      <c r="B2117" s="5" t="s">
        <v>5387</v>
      </c>
      <c r="C2117" s="5" t="s">
        <v>5388</v>
      </c>
      <c r="D2117" s="5" t="s">
        <v>2981</v>
      </c>
      <c r="E2117" s="16" t="b">
        <v>1</v>
      </c>
      <c r="F2117" s="38" t="s">
        <v>12929</v>
      </c>
    </row>
    <row r="2118" spans="1:6" x14ac:dyDescent="0.2">
      <c r="A2118" s="92"/>
      <c r="B2118" s="5" t="s">
        <v>5389</v>
      </c>
      <c r="C2118" s="5" t="s">
        <v>5390</v>
      </c>
      <c r="D2118" s="5" t="s">
        <v>2981</v>
      </c>
      <c r="E2118" s="16" t="b">
        <v>1</v>
      </c>
      <c r="F2118" s="38" t="s">
        <v>12930</v>
      </c>
    </row>
    <row r="2119" spans="1:6" x14ac:dyDescent="0.2">
      <c r="A2119" s="92"/>
      <c r="B2119" s="5" t="s">
        <v>5391</v>
      </c>
      <c r="C2119" s="5" t="s">
        <v>5392</v>
      </c>
      <c r="D2119" s="5" t="s">
        <v>2981</v>
      </c>
      <c r="E2119" s="16" t="b">
        <v>1</v>
      </c>
      <c r="F2119" s="38" t="s">
        <v>12931</v>
      </c>
    </row>
    <row r="2120" spans="1:6" x14ac:dyDescent="0.2">
      <c r="A2120" s="92"/>
      <c r="B2120" s="5" t="s">
        <v>5393</v>
      </c>
      <c r="C2120" s="5" t="s">
        <v>5394</v>
      </c>
      <c r="D2120" s="5" t="s">
        <v>2981</v>
      </c>
      <c r="E2120" s="16" t="b">
        <v>1</v>
      </c>
      <c r="F2120" s="38" t="s">
        <v>12932</v>
      </c>
    </row>
    <row r="2121" spans="1:6" x14ac:dyDescent="0.2">
      <c r="A2121" s="92"/>
      <c r="B2121" s="5" t="s">
        <v>5395</v>
      </c>
      <c r="C2121" s="5" t="s">
        <v>5396</v>
      </c>
      <c r="D2121" s="5" t="s">
        <v>2981</v>
      </c>
      <c r="E2121" s="16" t="b">
        <v>1</v>
      </c>
      <c r="F2121" s="38" t="s">
        <v>12933</v>
      </c>
    </row>
    <row r="2122" spans="1:6" x14ac:dyDescent="0.2">
      <c r="A2122" s="92"/>
      <c r="B2122" s="5" t="s">
        <v>5397</v>
      </c>
      <c r="C2122" s="5" t="s">
        <v>5398</v>
      </c>
      <c r="D2122" s="5" t="s">
        <v>5376</v>
      </c>
      <c r="E2122" s="16" t="b">
        <v>1</v>
      </c>
      <c r="F2122" s="38" t="s">
        <v>12934</v>
      </c>
    </row>
    <row r="2123" spans="1:6" x14ac:dyDescent="0.2">
      <c r="A2123" s="92"/>
      <c r="B2123" s="5" t="s">
        <v>5399</v>
      </c>
      <c r="C2123" s="5" t="s">
        <v>5400</v>
      </c>
      <c r="D2123" s="5" t="s">
        <v>2981</v>
      </c>
      <c r="E2123" s="16" t="b">
        <v>1</v>
      </c>
      <c r="F2123" s="38" t="s">
        <v>12935</v>
      </c>
    </row>
    <row r="2124" spans="1:6" x14ac:dyDescent="0.2">
      <c r="A2124" s="92"/>
      <c r="B2124" s="5" t="s">
        <v>5401</v>
      </c>
      <c r="C2124" s="5" t="s">
        <v>5402</v>
      </c>
      <c r="D2124" s="5" t="s">
        <v>2981</v>
      </c>
      <c r="E2124" s="16" t="b">
        <v>1</v>
      </c>
      <c r="F2124" s="38" t="s">
        <v>12936</v>
      </c>
    </row>
    <row r="2125" spans="1:6" x14ac:dyDescent="0.2">
      <c r="A2125" s="92"/>
      <c r="B2125" s="5" t="s">
        <v>5403</v>
      </c>
      <c r="C2125" s="5" t="s">
        <v>5404</v>
      </c>
      <c r="D2125" s="5" t="s">
        <v>2981</v>
      </c>
      <c r="E2125" s="16" t="b">
        <v>1</v>
      </c>
      <c r="F2125" s="38" t="s">
        <v>12937</v>
      </c>
    </row>
    <row r="2126" spans="1:6" x14ac:dyDescent="0.2">
      <c r="A2126" s="92"/>
      <c r="B2126" s="5" t="s">
        <v>5405</v>
      </c>
      <c r="C2126" s="5" t="s">
        <v>5406</v>
      </c>
      <c r="D2126" s="5" t="s">
        <v>2981</v>
      </c>
      <c r="E2126" s="16" t="b">
        <v>1</v>
      </c>
      <c r="F2126" s="38" t="s">
        <v>12938</v>
      </c>
    </row>
    <row r="2127" spans="1:6" x14ac:dyDescent="0.2">
      <c r="A2127" s="92"/>
      <c r="B2127" s="5" t="s">
        <v>5407</v>
      </c>
      <c r="C2127" s="5" t="s">
        <v>5408</v>
      </c>
      <c r="D2127" s="5" t="s">
        <v>2981</v>
      </c>
      <c r="E2127" s="16" t="b">
        <v>1</v>
      </c>
      <c r="F2127" s="38" t="s">
        <v>12939</v>
      </c>
    </row>
    <row r="2128" spans="1:6" x14ac:dyDescent="0.2">
      <c r="A2128" s="92"/>
      <c r="B2128" s="5" t="s">
        <v>5409</v>
      </c>
      <c r="C2128" s="5" t="s">
        <v>5410</v>
      </c>
      <c r="D2128" s="5" t="s">
        <v>2981</v>
      </c>
      <c r="E2128" s="16" t="b">
        <v>1</v>
      </c>
      <c r="F2128" s="38" t="s">
        <v>12940</v>
      </c>
    </row>
    <row r="2129" spans="1:6" x14ac:dyDescent="0.2">
      <c r="A2129" s="92"/>
      <c r="B2129" s="5" t="s">
        <v>5411</v>
      </c>
      <c r="C2129" s="5" t="s">
        <v>5412</v>
      </c>
      <c r="D2129" s="5" t="s">
        <v>2981</v>
      </c>
      <c r="E2129" s="16" t="b">
        <v>1</v>
      </c>
      <c r="F2129" s="38" t="s">
        <v>12941</v>
      </c>
    </row>
    <row r="2130" spans="1:6" x14ac:dyDescent="0.2">
      <c r="A2130" s="92"/>
      <c r="B2130" s="5" t="s">
        <v>5413</v>
      </c>
      <c r="C2130" s="5" t="s">
        <v>5414</v>
      </c>
      <c r="D2130" s="5" t="s">
        <v>3161</v>
      </c>
      <c r="E2130" s="16" t="b">
        <v>1</v>
      </c>
      <c r="F2130" s="38" t="s">
        <v>12942</v>
      </c>
    </row>
    <row r="2131" spans="1:6" x14ac:dyDescent="0.2">
      <c r="A2131" s="92"/>
      <c r="B2131" s="5" t="s">
        <v>5415</v>
      </c>
      <c r="C2131" s="5" t="s">
        <v>5416</v>
      </c>
      <c r="D2131" s="5" t="s">
        <v>2981</v>
      </c>
      <c r="E2131" s="16" t="b">
        <v>1</v>
      </c>
      <c r="F2131" s="38" t="s">
        <v>12943</v>
      </c>
    </row>
    <row r="2132" spans="1:6" x14ac:dyDescent="0.2">
      <c r="A2132" s="92"/>
      <c r="B2132" s="5" t="s">
        <v>5417</v>
      </c>
      <c r="C2132" s="5" t="s">
        <v>5418</v>
      </c>
      <c r="D2132" s="5" t="s">
        <v>2981</v>
      </c>
      <c r="E2132" s="16" t="b">
        <v>1</v>
      </c>
      <c r="F2132" s="38" t="s">
        <v>12944</v>
      </c>
    </row>
    <row r="2133" spans="1:6" x14ac:dyDescent="0.2">
      <c r="A2133" s="92"/>
      <c r="B2133" s="5" t="s">
        <v>5419</v>
      </c>
      <c r="C2133" s="5" t="s">
        <v>5420</v>
      </c>
      <c r="D2133" s="5" t="s">
        <v>2981</v>
      </c>
      <c r="E2133" s="16" t="b">
        <v>1</v>
      </c>
      <c r="F2133" s="38" t="s">
        <v>12945</v>
      </c>
    </row>
    <row r="2134" spans="1:6" x14ac:dyDescent="0.2">
      <c r="A2134" s="92"/>
      <c r="B2134" s="5" t="s">
        <v>5421</v>
      </c>
      <c r="C2134" s="5" t="s">
        <v>5422</v>
      </c>
      <c r="D2134" s="5" t="s">
        <v>2981</v>
      </c>
      <c r="E2134" s="16" t="b">
        <v>1</v>
      </c>
      <c r="F2134" s="38" t="s">
        <v>12946</v>
      </c>
    </row>
    <row r="2135" spans="1:6" x14ac:dyDescent="0.2">
      <c r="A2135" s="92"/>
      <c r="B2135" s="5" t="s">
        <v>5423</v>
      </c>
      <c r="C2135" s="5" t="s">
        <v>5424</v>
      </c>
      <c r="D2135" s="5" t="s">
        <v>2981</v>
      </c>
      <c r="E2135" s="16" t="b">
        <v>1</v>
      </c>
      <c r="F2135" s="38" t="s">
        <v>12947</v>
      </c>
    </row>
    <row r="2136" spans="1:6" x14ac:dyDescent="0.2">
      <c r="A2136" s="93"/>
      <c r="B2136" s="14" t="s">
        <v>5425</v>
      </c>
      <c r="C2136" s="14" t="s">
        <v>5426</v>
      </c>
      <c r="D2136" s="14" t="s">
        <v>2981</v>
      </c>
      <c r="E2136" s="17" t="b">
        <v>1</v>
      </c>
      <c r="F2136" s="39" t="s">
        <v>12948</v>
      </c>
    </row>
    <row r="2137" spans="1:6" x14ac:dyDescent="0.2">
      <c r="A2137" s="91" t="str">
        <f>HYPERLINK("[#]Codes_for_GE_Names!A151:H151","JORDAN")</f>
        <v>JORDAN</v>
      </c>
      <c r="B2137" s="11" t="s">
        <v>5427</v>
      </c>
      <c r="C2137" s="11" t="s">
        <v>5428</v>
      </c>
      <c r="D2137" s="11" t="s">
        <v>2171</v>
      </c>
      <c r="E2137" s="15" t="b">
        <v>1</v>
      </c>
      <c r="F2137" s="43" t="s">
        <v>12949</v>
      </c>
    </row>
    <row r="2138" spans="1:6" x14ac:dyDescent="0.2">
      <c r="A2138" s="92"/>
      <c r="B2138" s="5" t="s">
        <v>5429</v>
      </c>
      <c r="C2138" s="5" t="s">
        <v>5430</v>
      </c>
      <c r="D2138" s="5" t="s">
        <v>2171</v>
      </c>
      <c r="E2138" s="16" t="b">
        <v>1</v>
      </c>
      <c r="F2138" s="38" t="s">
        <v>12950</v>
      </c>
    </row>
    <row r="2139" spans="1:6" x14ac:dyDescent="0.2">
      <c r="A2139" s="92"/>
      <c r="B2139" s="5" t="s">
        <v>5431</v>
      </c>
      <c r="C2139" s="5" t="s">
        <v>2170</v>
      </c>
      <c r="D2139" s="5" t="s">
        <v>2171</v>
      </c>
      <c r="E2139" s="16" t="b">
        <v>1</v>
      </c>
      <c r="F2139" s="38" t="s">
        <v>12951</v>
      </c>
    </row>
    <row r="2140" spans="1:6" x14ac:dyDescent="0.2">
      <c r="A2140" s="92"/>
      <c r="B2140" s="5" t="s">
        <v>5432</v>
      </c>
      <c r="C2140" s="5" t="s">
        <v>5433</v>
      </c>
      <c r="D2140" s="5" t="s">
        <v>2171</v>
      </c>
      <c r="E2140" s="16" t="b">
        <v>1</v>
      </c>
      <c r="F2140" s="38" t="s">
        <v>12952</v>
      </c>
    </row>
    <row r="2141" spans="1:6" x14ac:dyDescent="0.2">
      <c r="A2141" s="92"/>
      <c r="B2141" s="5" t="s">
        <v>5434</v>
      </c>
      <c r="C2141" s="5" t="s">
        <v>5435</v>
      </c>
      <c r="D2141" s="5" t="s">
        <v>2171</v>
      </c>
      <c r="E2141" s="16" t="b">
        <v>1</v>
      </c>
      <c r="F2141" s="38" t="s">
        <v>12953</v>
      </c>
    </row>
    <row r="2142" spans="1:6" x14ac:dyDescent="0.2">
      <c r="A2142" s="92"/>
      <c r="B2142" s="5" t="s">
        <v>5436</v>
      </c>
      <c r="C2142" s="5" t="s">
        <v>5437</v>
      </c>
      <c r="D2142" s="5" t="s">
        <v>2171</v>
      </c>
      <c r="E2142" s="16" t="b">
        <v>1</v>
      </c>
      <c r="F2142" s="38" t="s">
        <v>12954</v>
      </c>
    </row>
    <row r="2143" spans="1:6" x14ac:dyDescent="0.2">
      <c r="A2143" s="92"/>
      <c r="B2143" s="5" t="s">
        <v>5438</v>
      </c>
      <c r="C2143" s="5" t="s">
        <v>5439</v>
      </c>
      <c r="D2143" s="5" t="s">
        <v>2171</v>
      </c>
      <c r="E2143" s="16" t="b">
        <v>1</v>
      </c>
      <c r="F2143" s="38" t="s">
        <v>12955</v>
      </c>
    </row>
    <row r="2144" spans="1:6" x14ac:dyDescent="0.2">
      <c r="A2144" s="92"/>
      <c r="B2144" s="5" t="s">
        <v>5440</v>
      </c>
      <c r="C2144" s="5" t="s">
        <v>5441</v>
      </c>
      <c r="D2144" s="5" t="s">
        <v>2171</v>
      </c>
      <c r="E2144" s="16" t="b">
        <v>1</v>
      </c>
      <c r="F2144" s="38" t="s">
        <v>12956</v>
      </c>
    </row>
    <row r="2145" spans="1:6" x14ac:dyDescent="0.2">
      <c r="A2145" s="92"/>
      <c r="B2145" s="5" t="s">
        <v>5442</v>
      </c>
      <c r="C2145" s="5" t="s">
        <v>5443</v>
      </c>
      <c r="D2145" s="5" t="s">
        <v>2171</v>
      </c>
      <c r="E2145" s="16" t="b">
        <v>1</v>
      </c>
      <c r="F2145" s="38" t="s">
        <v>12957</v>
      </c>
    </row>
    <row r="2146" spans="1:6" x14ac:dyDescent="0.2">
      <c r="A2146" s="92"/>
      <c r="B2146" s="5" t="s">
        <v>5444</v>
      </c>
      <c r="C2146" s="5" t="s">
        <v>5445</v>
      </c>
      <c r="D2146" s="5" t="s">
        <v>2171</v>
      </c>
      <c r="E2146" s="16" t="b">
        <v>1</v>
      </c>
      <c r="F2146" s="38" t="s">
        <v>12958</v>
      </c>
    </row>
    <row r="2147" spans="1:6" x14ac:dyDescent="0.2">
      <c r="A2147" s="92"/>
      <c r="B2147" s="5" t="s">
        <v>5446</v>
      </c>
      <c r="C2147" s="5" t="s">
        <v>5447</v>
      </c>
      <c r="D2147" s="5" t="s">
        <v>2171</v>
      </c>
      <c r="E2147" s="16" t="b">
        <v>1</v>
      </c>
      <c r="F2147" s="38" t="s">
        <v>12959</v>
      </c>
    </row>
    <row r="2148" spans="1:6" x14ac:dyDescent="0.2">
      <c r="A2148" s="93"/>
      <c r="B2148" s="14" t="s">
        <v>5448</v>
      </c>
      <c r="C2148" s="14" t="s">
        <v>5449</v>
      </c>
      <c r="D2148" s="14" t="s">
        <v>2171</v>
      </c>
      <c r="E2148" s="17" t="b">
        <v>1</v>
      </c>
      <c r="F2148" s="39" t="s">
        <v>12960</v>
      </c>
    </row>
    <row r="2149" spans="1:6" x14ac:dyDescent="0.2">
      <c r="A2149" s="91" t="str">
        <f>HYPERLINK("[#]Codes_for_GE_Names!A154:H154","KAZAKHSTAN")</f>
        <v>KAZAKHSTAN</v>
      </c>
      <c r="B2149" s="11" t="s">
        <v>16664</v>
      </c>
      <c r="C2149" s="11" t="s">
        <v>16665</v>
      </c>
      <c r="D2149" s="11" t="s">
        <v>1589</v>
      </c>
      <c r="E2149" s="15" t="b">
        <v>1</v>
      </c>
      <c r="F2149" s="44" t="s">
        <v>11653</v>
      </c>
    </row>
    <row r="2150" spans="1:6" x14ac:dyDescent="0.2">
      <c r="A2150" s="89"/>
      <c r="B2150" s="5" t="s">
        <v>16647</v>
      </c>
      <c r="C2150" s="5" t="s">
        <v>5450</v>
      </c>
      <c r="D2150" s="5" t="s">
        <v>1912</v>
      </c>
      <c r="E2150" s="16" t="b">
        <v>1</v>
      </c>
      <c r="F2150" s="38" t="s">
        <v>12961</v>
      </c>
    </row>
    <row r="2151" spans="1:6" x14ac:dyDescent="0.2">
      <c r="A2151" s="92"/>
      <c r="B2151" s="5" t="s">
        <v>16648</v>
      </c>
      <c r="C2151" s="5" t="s">
        <v>5450</v>
      </c>
      <c r="D2151" s="5" t="s">
        <v>1589</v>
      </c>
      <c r="E2151" s="16" t="b">
        <v>1</v>
      </c>
      <c r="F2151" s="38" t="s">
        <v>12962</v>
      </c>
    </row>
    <row r="2152" spans="1:6" x14ac:dyDescent="0.2">
      <c r="A2152" s="92"/>
      <c r="B2152" s="5" t="s">
        <v>16649</v>
      </c>
      <c r="C2152" s="5" t="s">
        <v>5451</v>
      </c>
      <c r="D2152" s="5" t="s">
        <v>1589</v>
      </c>
      <c r="E2152" s="16" t="b">
        <v>1</v>
      </c>
      <c r="F2152" s="38" t="s">
        <v>12963</v>
      </c>
    </row>
    <row r="2153" spans="1:6" x14ac:dyDescent="0.2">
      <c r="A2153" s="92"/>
      <c r="B2153" s="5" t="s">
        <v>16650</v>
      </c>
      <c r="C2153" s="5" t="s">
        <v>5452</v>
      </c>
      <c r="D2153" s="5" t="s">
        <v>1589</v>
      </c>
      <c r="E2153" s="16" t="b">
        <v>1</v>
      </c>
      <c r="F2153" s="38" t="s">
        <v>12964</v>
      </c>
    </row>
    <row r="2154" spans="1:6" x14ac:dyDescent="0.2">
      <c r="A2154" s="92"/>
      <c r="B2154" s="5" t="s">
        <v>16655</v>
      </c>
      <c r="C2154" s="5" t="s">
        <v>16681</v>
      </c>
      <c r="D2154" s="5" t="s">
        <v>1912</v>
      </c>
      <c r="E2154" s="16" t="b">
        <v>1</v>
      </c>
      <c r="F2154" s="38" t="s">
        <v>12965</v>
      </c>
    </row>
    <row r="2155" spans="1:6" x14ac:dyDescent="0.2">
      <c r="A2155" s="92"/>
      <c r="B2155" s="5" t="s">
        <v>16651</v>
      </c>
      <c r="C2155" s="5" t="s">
        <v>5453</v>
      </c>
      <c r="D2155" s="5" t="s">
        <v>1589</v>
      </c>
      <c r="E2155" s="16" t="b">
        <v>1</v>
      </c>
      <c r="F2155" s="38" t="s">
        <v>12966</v>
      </c>
    </row>
    <row r="2156" spans="1:6" x14ac:dyDescent="0.2">
      <c r="A2156" s="92"/>
      <c r="B2156" s="5" t="s">
        <v>16652</v>
      </c>
      <c r="C2156" s="5" t="s">
        <v>5454</v>
      </c>
      <c r="D2156" s="5" t="s">
        <v>1589</v>
      </c>
      <c r="E2156" s="16" t="b">
        <v>1</v>
      </c>
      <c r="F2156" s="38" t="s">
        <v>12967</v>
      </c>
    </row>
    <row r="2157" spans="1:6" x14ac:dyDescent="0.2">
      <c r="A2157" s="92"/>
      <c r="B2157" s="5" t="s">
        <v>16653</v>
      </c>
      <c r="C2157" s="5" t="s">
        <v>5455</v>
      </c>
      <c r="D2157" s="5" t="s">
        <v>1589</v>
      </c>
      <c r="E2157" s="16" t="b">
        <v>1</v>
      </c>
      <c r="F2157" s="38" t="s">
        <v>12968</v>
      </c>
    </row>
    <row r="2158" spans="1:6" x14ac:dyDescent="0.2">
      <c r="A2158" s="92"/>
      <c r="B2158" s="5" t="s">
        <v>16654</v>
      </c>
      <c r="C2158" s="5" t="s">
        <v>5456</v>
      </c>
      <c r="D2158" s="5" t="s">
        <v>1589</v>
      </c>
      <c r="E2158" s="16" t="b">
        <v>1</v>
      </c>
      <c r="F2158" s="38" t="s">
        <v>12969</v>
      </c>
    </row>
    <row r="2159" spans="1:6" x14ac:dyDescent="0.2">
      <c r="A2159" s="92"/>
      <c r="B2159" s="5" t="s">
        <v>16656</v>
      </c>
      <c r="C2159" s="5" t="s">
        <v>5457</v>
      </c>
      <c r="D2159" s="5" t="s">
        <v>1589</v>
      </c>
      <c r="E2159" s="16" t="b">
        <v>1</v>
      </c>
      <c r="F2159" s="38" t="s">
        <v>12970</v>
      </c>
    </row>
    <row r="2160" spans="1:6" x14ac:dyDescent="0.2">
      <c r="A2160" s="92"/>
      <c r="B2160" s="5" t="s">
        <v>16658</v>
      </c>
      <c r="C2160" s="5" t="s">
        <v>5458</v>
      </c>
      <c r="D2160" s="5" t="s">
        <v>1589</v>
      </c>
      <c r="E2160" s="16" t="b">
        <v>1</v>
      </c>
      <c r="F2160" s="38" t="s">
        <v>12971</v>
      </c>
    </row>
    <row r="2161" spans="1:6" x14ac:dyDescent="0.2">
      <c r="A2161" s="92"/>
      <c r="B2161" s="5" t="s">
        <v>16659</v>
      </c>
      <c r="C2161" s="5" t="s">
        <v>5459</v>
      </c>
      <c r="D2161" s="5" t="s">
        <v>1589</v>
      </c>
      <c r="E2161" s="16" t="b">
        <v>1</v>
      </c>
      <c r="F2161" s="38" t="s">
        <v>12972</v>
      </c>
    </row>
    <row r="2162" spans="1:6" x14ac:dyDescent="0.2">
      <c r="A2162" s="92"/>
      <c r="B2162" s="5" t="s">
        <v>16660</v>
      </c>
      <c r="C2162" s="5" t="s">
        <v>5460</v>
      </c>
      <c r="D2162" s="5" t="s">
        <v>1589</v>
      </c>
      <c r="E2162" s="16" t="b">
        <v>1</v>
      </c>
      <c r="F2162" s="38" t="s">
        <v>12973</v>
      </c>
    </row>
    <row r="2163" spans="1:6" x14ac:dyDescent="0.2">
      <c r="A2163" s="92"/>
      <c r="B2163" s="5" t="s">
        <v>16661</v>
      </c>
      <c r="C2163" s="5" t="s">
        <v>5461</v>
      </c>
      <c r="D2163" s="5" t="s">
        <v>1912</v>
      </c>
      <c r="E2163" s="16" t="b">
        <v>1</v>
      </c>
      <c r="F2163" s="38" t="s">
        <v>12974</v>
      </c>
    </row>
    <row r="2164" spans="1:6" x14ac:dyDescent="0.2">
      <c r="A2164" s="92"/>
      <c r="B2164" s="5" t="s">
        <v>16657</v>
      </c>
      <c r="C2164" s="5" t="s">
        <v>5462</v>
      </c>
      <c r="D2164" s="5" t="s">
        <v>1589</v>
      </c>
      <c r="E2164" s="16" t="b">
        <v>1</v>
      </c>
      <c r="F2164" s="38" t="s">
        <v>12975</v>
      </c>
    </row>
    <row r="2165" spans="1:6" x14ac:dyDescent="0.2">
      <c r="A2165" s="92"/>
      <c r="B2165" s="5" t="s">
        <v>16668</v>
      </c>
      <c r="C2165" s="5" t="s">
        <v>16669</v>
      </c>
      <c r="D2165" s="5" t="s">
        <v>1589</v>
      </c>
      <c r="E2165" s="16" t="b">
        <v>1</v>
      </c>
      <c r="F2165" s="44" t="s">
        <v>11653</v>
      </c>
    </row>
    <row r="2166" spans="1:6" x14ac:dyDescent="0.2">
      <c r="A2166" s="92"/>
      <c r="B2166" s="5" t="s">
        <v>16662</v>
      </c>
      <c r="C2166" s="5" t="s">
        <v>5463</v>
      </c>
      <c r="D2166" s="5" t="s">
        <v>1589</v>
      </c>
      <c r="E2166" s="16" t="b">
        <v>1</v>
      </c>
      <c r="F2166" s="38" t="s">
        <v>12976</v>
      </c>
    </row>
    <row r="2167" spans="1:6" x14ac:dyDescent="0.2">
      <c r="A2167" s="92"/>
      <c r="B2167" s="5" t="s">
        <v>16663</v>
      </c>
      <c r="C2167" s="5" t="s">
        <v>5464</v>
      </c>
      <c r="D2167" s="5" t="s">
        <v>1589</v>
      </c>
      <c r="E2167" s="16" t="b">
        <v>1</v>
      </c>
      <c r="F2167" s="38" t="s">
        <v>12977</v>
      </c>
    </row>
    <row r="2168" spans="1:6" x14ac:dyDescent="0.2">
      <c r="A2168" s="93"/>
      <c r="B2168" s="14" t="s">
        <v>16666</v>
      </c>
      <c r="C2168" s="14" t="s">
        <v>16667</v>
      </c>
      <c r="D2168" s="14" t="s">
        <v>1589</v>
      </c>
      <c r="E2168" s="17" t="b">
        <v>1</v>
      </c>
      <c r="F2168" s="45" t="s">
        <v>11653</v>
      </c>
    </row>
    <row r="2169" spans="1:6" x14ac:dyDescent="0.2">
      <c r="A2169" s="91" t="str">
        <f>HYPERLINK("[#]Codes_for_GE_Names!A155:H155","KENYA")</f>
        <v>KENYA</v>
      </c>
      <c r="B2169" s="11" t="s">
        <v>5465</v>
      </c>
      <c r="C2169" s="11" t="s">
        <v>5466</v>
      </c>
      <c r="D2169" s="11" t="s">
        <v>1658</v>
      </c>
      <c r="E2169" s="15" t="b">
        <v>1</v>
      </c>
      <c r="F2169" s="43" t="s">
        <v>12978</v>
      </c>
    </row>
    <row r="2170" spans="1:6" x14ac:dyDescent="0.2">
      <c r="A2170" s="92"/>
      <c r="B2170" s="5" t="s">
        <v>5467</v>
      </c>
      <c r="C2170" s="5" t="s">
        <v>5468</v>
      </c>
      <c r="D2170" s="5" t="s">
        <v>1658</v>
      </c>
      <c r="E2170" s="16" t="b">
        <v>1</v>
      </c>
      <c r="F2170" s="38" t="s">
        <v>12979</v>
      </c>
    </row>
    <row r="2171" spans="1:6" x14ac:dyDescent="0.2">
      <c r="A2171" s="92"/>
      <c r="B2171" s="5" t="s">
        <v>5469</v>
      </c>
      <c r="C2171" s="5" t="s">
        <v>5470</v>
      </c>
      <c r="D2171" s="5" t="s">
        <v>1658</v>
      </c>
      <c r="E2171" s="16" t="b">
        <v>1</v>
      </c>
      <c r="F2171" s="38" t="s">
        <v>12980</v>
      </c>
    </row>
    <row r="2172" spans="1:6" x14ac:dyDescent="0.2">
      <c r="A2172" s="92"/>
      <c r="B2172" s="5" t="s">
        <v>5471</v>
      </c>
      <c r="C2172" s="5" t="s">
        <v>5472</v>
      </c>
      <c r="D2172" s="5" t="s">
        <v>1658</v>
      </c>
      <c r="E2172" s="16" t="b">
        <v>1</v>
      </c>
      <c r="F2172" s="38" t="s">
        <v>12981</v>
      </c>
    </row>
    <row r="2173" spans="1:6" x14ac:dyDescent="0.2">
      <c r="A2173" s="92"/>
      <c r="B2173" s="5" t="s">
        <v>5473</v>
      </c>
      <c r="C2173" s="5" t="s">
        <v>5474</v>
      </c>
      <c r="D2173" s="5" t="s">
        <v>1658</v>
      </c>
      <c r="E2173" s="16" t="b">
        <v>1</v>
      </c>
      <c r="F2173" s="38" t="s">
        <v>12982</v>
      </c>
    </row>
    <row r="2174" spans="1:6" x14ac:dyDescent="0.2">
      <c r="A2174" s="92"/>
      <c r="B2174" s="5" t="s">
        <v>5475</v>
      </c>
      <c r="C2174" s="5" t="s">
        <v>5476</v>
      </c>
      <c r="D2174" s="5" t="s">
        <v>1658</v>
      </c>
      <c r="E2174" s="16" t="b">
        <v>1</v>
      </c>
      <c r="F2174" s="38" t="s">
        <v>12983</v>
      </c>
    </row>
    <row r="2175" spans="1:6" x14ac:dyDescent="0.2">
      <c r="A2175" s="92"/>
      <c r="B2175" s="5" t="s">
        <v>5477</v>
      </c>
      <c r="C2175" s="5" t="s">
        <v>5478</v>
      </c>
      <c r="D2175" s="5" t="s">
        <v>1658</v>
      </c>
      <c r="E2175" s="16" t="b">
        <v>1</v>
      </c>
      <c r="F2175" s="38" t="s">
        <v>12984</v>
      </c>
    </row>
    <row r="2176" spans="1:6" x14ac:dyDescent="0.2">
      <c r="A2176" s="92"/>
      <c r="B2176" s="5" t="s">
        <v>5479</v>
      </c>
      <c r="C2176" s="5" t="s">
        <v>5480</v>
      </c>
      <c r="D2176" s="5" t="s">
        <v>1658</v>
      </c>
      <c r="E2176" s="16" t="b">
        <v>1</v>
      </c>
      <c r="F2176" s="38" t="s">
        <v>12985</v>
      </c>
    </row>
    <row r="2177" spans="1:6" x14ac:dyDescent="0.2">
      <c r="A2177" s="92"/>
      <c r="B2177" s="5" t="s">
        <v>5481</v>
      </c>
      <c r="C2177" s="5" t="s">
        <v>5482</v>
      </c>
      <c r="D2177" s="5" t="s">
        <v>1658</v>
      </c>
      <c r="E2177" s="16" t="b">
        <v>1</v>
      </c>
      <c r="F2177" s="38" t="s">
        <v>12986</v>
      </c>
    </row>
    <row r="2178" spans="1:6" x14ac:dyDescent="0.2">
      <c r="A2178" s="92"/>
      <c r="B2178" s="5" t="s">
        <v>5483</v>
      </c>
      <c r="C2178" s="5" t="s">
        <v>5484</v>
      </c>
      <c r="D2178" s="5" t="s">
        <v>1658</v>
      </c>
      <c r="E2178" s="16" t="b">
        <v>1</v>
      </c>
      <c r="F2178" s="38" t="s">
        <v>12987</v>
      </c>
    </row>
    <row r="2179" spans="1:6" x14ac:dyDescent="0.2">
      <c r="A2179" s="92"/>
      <c r="B2179" s="5" t="s">
        <v>5485</v>
      </c>
      <c r="C2179" s="5" t="s">
        <v>5486</v>
      </c>
      <c r="D2179" s="5" t="s">
        <v>1658</v>
      </c>
      <c r="E2179" s="16" t="b">
        <v>1</v>
      </c>
      <c r="F2179" s="38" t="s">
        <v>12988</v>
      </c>
    </row>
    <row r="2180" spans="1:6" x14ac:dyDescent="0.2">
      <c r="A2180" s="92"/>
      <c r="B2180" s="5" t="s">
        <v>5487</v>
      </c>
      <c r="C2180" s="5" t="s">
        <v>5488</v>
      </c>
      <c r="D2180" s="5" t="s">
        <v>1658</v>
      </c>
      <c r="E2180" s="16" t="b">
        <v>1</v>
      </c>
      <c r="F2180" s="38" t="s">
        <v>12989</v>
      </c>
    </row>
    <row r="2181" spans="1:6" x14ac:dyDescent="0.2">
      <c r="A2181" s="92"/>
      <c r="B2181" s="5" t="s">
        <v>5489</v>
      </c>
      <c r="C2181" s="5" t="s">
        <v>5490</v>
      </c>
      <c r="D2181" s="5" t="s">
        <v>1658</v>
      </c>
      <c r="E2181" s="16" t="b">
        <v>1</v>
      </c>
      <c r="F2181" s="38" t="s">
        <v>12990</v>
      </c>
    </row>
    <row r="2182" spans="1:6" x14ac:dyDescent="0.2">
      <c r="A2182" s="92"/>
      <c r="B2182" s="5" t="s">
        <v>5491</v>
      </c>
      <c r="C2182" s="5" t="s">
        <v>5492</v>
      </c>
      <c r="D2182" s="5" t="s">
        <v>1658</v>
      </c>
      <c r="E2182" s="16" t="b">
        <v>1</v>
      </c>
      <c r="F2182" s="38" t="s">
        <v>12991</v>
      </c>
    </row>
    <row r="2183" spans="1:6" x14ac:dyDescent="0.2">
      <c r="A2183" s="92"/>
      <c r="B2183" s="5" t="s">
        <v>5493</v>
      </c>
      <c r="C2183" s="5" t="s">
        <v>5494</v>
      </c>
      <c r="D2183" s="5" t="s">
        <v>1658</v>
      </c>
      <c r="E2183" s="16" t="b">
        <v>1</v>
      </c>
      <c r="F2183" s="38" t="s">
        <v>12992</v>
      </c>
    </row>
    <row r="2184" spans="1:6" x14ac:dyDescent="0.2">
      <c r="A2184" s="92"/>
      <c r="B2184" s="5" t="s">
        <v>5495</v>
      </c>
      <c r="C2184" s="5" t="s">
        <v>5496</v>
      </c>
      <c r="D2184" s="5" t="s">
        <v>1658</v>
      </c>
      <c r="E2184" s="16" t="b">
        <v>1</v>
      </c>
      <c r="F2184" s="38" t="s">
        <v>12993</v>
      </c>
    </row>
    <row r="2185" spans="1:6" x14ac:dyDescent="0.2">
      <c r="A2185" s="92"/>
      <c r="B2185" s="5" t="s">
        <v>5497</v>
      </c>
      <c r="C2185" s="5" t="s">
        <v>5498</v>
      </c>
      <c r="D2185" s="5" t="s">
        <v>1658</v>
      </c>
      <c r="E2185" s="16" t="b">
        <v>1</v>
      </c>
      <c r="F2185" s="38" t="s">
        <v>12994</v>
      </c>
    </row>
    <row r="2186" spans="1:6" x14ac:dyDescent="0.2">
      <c r="A2186" s="92"/>
      <c r="B2186" s="5" t="s">
        <v>5499</v>
      </c>
      <c r="C2186" s="5" t="s">
        <v>5500</v>
      </c>
      <c r="D2186" s="5" t="s">
        <v>1658</v>
      </c>
      <c r="E2186" s="16" t="b">
        <v>1</v>
      </c>
      <c r="F2186" s="38" t="s">
        <v>12995</v>
      </c>
    </row>
    <row r="2187" spans="1:6" x14ac:dyDescent="0.2">
      <c r="A2187" s="92"/>
      <c r="B2187" s="5" t="s">
        <v>5501</v>
      </c>
      <c r="C2187" s="5" t="s">
        <v>5502</v>
      </c>
      <c r="D2187" s="5" t="s">
        <v>1658</v>
      </c>
      <c r="E2187" s="16" t="b">
        <v>1</v>
      </c>
      <c r="F2187" s="38" t="s">
        <v>12996</v>
      </c>
    </row>
    <row r="2188" spans="1:6" x14ac:dyDescent="0.2">
      <c r="A2188" s="92"/>
      <c r="B2188" s="5" t="s">
        <v>5503</v>
      </c>
      <c r="C2188" s="5" t="s">
        <v>5504</v>
      </c>
      <c r="D2188" s="5" t="s">
        <v>1658</v>
      </c>
      <c r="E2188" s="16" t="b">
        <v>1</v>
      </c>
      <c r="F2188" s="38" t="s">
        <v>12997</v>
      </c>
    </row>
    <row r="2189" spans="1:6" x14ac:dyDescent="0.2">
      <c r="A2189" s="92"/>
      <c r="B2189" s="5" t="s">
        <v>5505</v>
      </c>
      <c r="C2189" s="5" t="s">
        <v>5506</v>
      </c>
      <c r="D2189" s="5" t="s">
        <v>1658</v>
      </c>
      <c r="E2189" s="16" t="b">
        <v>1</v>
      </c>
      <c r="F2189" s="38" t="s">
        <v>12998</v>
      </c>
    </row>
    <row r="2190" spans="1:6" x14ac:dyDescent="0.2">
      <c r="A2190" s="92"/>
      <c r="B2190" s="5" t="s">
        <v>5507</v>
      </c>
      <c r="C2190" s="5" t="s">
        <v>5508</v>
      </c>
      <c r="D2190" s="5" t="s">
        <v>1658</v>
      </c>
      <c r="E2190" s="16" t="b">
        <v>1</v>
      </c>
      <c r="F2190" s="38" t="s">
        <v>12999</v>
      </c>
    </row>
    <row r="2191" spans="1:6" x14ac:dyDescent="0.2">
      <c r="A2191" s="92"/>
      <c r="B2191" s="5" t="s">
        <v>5509</v>
      </c>
      <c r="C2191" s="5" t="s">
        <v>5510</v>
      </c>
      <c r="D2191" s="5" t="s">
        <v>1658</v>
      </c>
      <c r="E2191" s="16" t="b">
        <v>1</v>
      </c>
      <c r="F2191" s="38" t="s">
        <v>13000</v>
      </c>
    </row>
    <row r="2192" spans="1:6" x14ac:dyDescent="0.2">
      <c r="A2192" s="92"/>
      <c r="B2192" s="5" t="s">
        <v>5511</v>
      </c>
      <c r="C2192" s="5" t="s">
        <v>5512</v>
      </c>
      <c r="D2192" s="5" t="s">
        <v>1658</v>
      </c>
      <c r="E2192" s="16" t="b">
        <v>1</v>
      </c>
      <c r="F2192" s="38" t="s">
        <v>13001</v>
      </c>
    </row>
    <row r="2193" spans="1:6" x14ac:dyDescent="0.2">
      <c r="A2193" s="92"/>
      <c r="B2193" s="5" t="s">
        <v>5513</v>
      </c>
      <c r="C2193" s="5" t="s">
        <v>5514</v>
      </c>
      <c r="D2193" s="5" t="s">
        <v>1658</v>
      </c>
      <c r="E2193" s="16" t="b">
        <v>1</v>
      </c>
      <c r="F2193" s="38" t="s">
        <v>13002</v>
      </c>
    </row>
    <row r="2194" spans="1:6" x14ac:dyDescent="0.2">
      <c r="A2194" s="92"/>
      <c r="B2194" s="5" t="s">
        <v>5515</v>
      </c>
      <c r="C2194" s="5" t="s">
        <v>5516</v>
      </c>
      <c r="D2194" s="5" t="s">
        <v>1658</v>
      </c>
      <c r="E2194" s="16" t="b">
        <v>1</v>
      </c>
      <c r="F2194" s="38" t="s">
        <v>13003</v>
      </c>
    </row>
    <row r="2195" spans="1:6" x14ac:dyDescent="0.2">
      <c r="A2195" s="92"/>
      <c r="B2195" s="5" t="s">
        <v>5517</v>
      </c>
      <c r="C2195" s="5" t="s">
        <v>5518</v>
      </c>
      <c r="D2195" s="5" t="s">
        <v>1658</v>
      </c>
      <c r="E2195" s="16" t="b">
        <v>1</v>
      </c>
      <c r="F2195" s="38" t="s">
        <v>13004</v>
      </c>
    </row>
    <row r="2196" spans="1:6" x14ac:dyDescent="0.2">
      <c r="A2196" s="92"/>
      <c r="B2196" s="5" t="s">
        <v>5519</v>
      </c>
      <c r="C2196" s="5" t="s">
        <v>5520</v>
      </c>
      <c r="D2196" s="5" t="s">
        <v>1658</v>
      </c>
      <c r="E2196" s="16" t="b">
        <v>1</v>
      </c>
      <c r="F2196" s="38" t="s">
        <v>13005</v>
      </c>
    </row>
    <row r="2197" spans="1:6" x14ac:dyDescent="0.2">
      <c r="A2197" s="92"/>
      <c r="B2197" s="5" t="s">
        <v>5521</v>
      </c>
      <c r="C2197" s="5" t="s">
        <v>5522</v>
      </c>
      <c r="D2197" s="5" t="s">
        <v>1658</v>
      </c>
      <c r="E2197" s="16" t="b">
        <v>1</v>
      </c>
      <c r="F2197" s="38" t="s">
        <v>13006</v>
      </c>
    </row>
    <row r="2198" spans="1:6" x14ac:dyDescent="0.2">
      <c r="A2198" s="92"/>
      <c r="B2198" s="5" t="s">
        <v>5523</v>
      </c>
      <c r="C2198" s="5" t="s">
        <v>5524</v>
      </c>
      <c r="D2198" s="5" t="s">
        <v>1658</v>
      </c>
      <c r="E2198" s="16" t="b">
        <v>1</v>
      </c>
      <c r="F2198" s="38" t="s">
        <v>13007</v>
      </c>
    </row>
    <row r="2199" spans="1:6" x14ac:dyDescent="0.2">
      <c r="A2199" s="92"/>
      <c r="B2199" s="5" t="s">
        <v>5525</v>
      </c>
      <c r="C2199" s="5" t="s">
        <v>5526</v>
      </c>
      <c r="D2199" s="5" t="s">
        <v>1658</v>
      </c>
      <c r="E2199" s="16" t="b">
        <v>1</v>
      </c>
      <c r="F2199" s="38" t="s">
        <v>13008</v>
      </c>
    </row>
    <row r="2200" spans="1:6" x14ac:dyDescent="0.2">
      <c r="A2200" s="92"/>
      <c r="B2200" s="5" t="s">
        <v>5527</v>
      </c>
      <c r="C2200" s="5" t="s">
        <v>5528</v>
      </c>
      <c r="D2200" s="5" t="s">
        <v>1658</v>
      </c>
      <c r="E2200" s="16" t="b">
        <v>1</v>
      </c>
      <c r="F2200" s="38" t="s">
        <v>13009</v>
      </c>
    </row>
    <row r="2201" spans="1:6" x14ac:dyDescent="0.2">
      <c r="A2201" s="92"/>
      <c r="B2201" s="5" t="s">
        <v>5529</v>
      </c>
      <c r="C2201" s="5" t="s">
        <v>5530</v>
      </c>
      <c r="D2201" s="5" t="s">
        <v>1658</v>
      </c>
      <c r="E2201" s="16" t="b">
        <v>1</v>
      </c>
      <c r="F2201" s="38" t="s">
        <v>13010</v>
      </c>
    </row>
    <row r="2202" spans="1:6" x14ac:dyDescent="0.2">
      <c r="A2202" s="92"/>
      <c r="B2202" s="5" t="s">
        <v>5531</v>
      </c>
      <c r="C2202" s="5" t="s">
        <v>5532</v>
      </c>
      <c r="D2202" s="5" t="s">
        <v>1658</v>
      </c>
      <c r="E2202" s="16" t="b">
        <v>1</v>
      </c>
      <c r="F2202" s="38" t="s">
        <v>13011</v>
      </c>
    </row>
    <row r="2203" spans="1:6" x14ac:dyDescent="0.2">
      <c r="A2203" s="92"/>
      <c r="B2203" s="5" t="s">
        <v>5533</v>
      </c>
      <c r="C2203" s="5" t="s">
        <v>5534</v>
      </c>
      <c r="D2203" s="5" t="s">
        <v>1658</v>
      </c>
      <c r="E2203" s="16" t="b">
        <v>1</v>
      </c>
      <c r="F2203" s="38" t="s">
        <v>13012</v>
      </c>
    </row>
    <row r="2204" spans="1:6" x14ac:dyDescent="0.2">
      <c r="A2204" s="92"/>
      <c r="B2204" s="5" t="s">
        <v>5535</v>
      </c>
      <c r="C2204" s="5" t="s">
        <v>5536</v>
      </c>
      <c r="D2204" s="5" t="s">
        <v>1658</v>
      </c>
      <c r="E2204" s="16" t="b">
        <v>1</v>
      </c>
      <c r="F2204" s="38" t="s">
        <v>13013</v>
      </c>
    </row>
    <row r="2205" spans="1:6" x14ac:dyDescent="0.2">
      <c r="A2205" s="92"/>
      <c r="B2205" s="5" t="s">
        <v>5537</v>
      </c>
      <c r="C2205" s="5" t="s">
        <v>5538</v>
      </c>
      <c r="D2205" s="5" t="s">
        <v>1658</v>
      </c>
      <c r="E2205" s="16" t="b">
        <v>1</v>
      </c>
      <c r="F2205" s="38" t="s">
        <v>13014</v>
      </c>
    </row>
    <row r="2206" spans="1:6" x14ac:dyDescent="0.2">
      <c r="A2206" s="92"/>
      <c r="B2206" s="5" t="s">
        <v>5539</v>
      </c>
      <c r="C2206" s="5" t="s">
        <v>5540</v>
      </c>
      <c r="D2206" s="5" t="s">
        <v>1658</v>
      </c>
      <c r="E2206" s="16" t="b">
        <v>1</v>
      </c>
      <c r="F2206" s="38" t="s">
        <v>13015</v>
      </c>
    </row>
    <row r="2207" spans="1:6" x14ac:dyDescent="0.2">
      <c r="A2207" s="92"/>
      <c r="B2207" s="5" t="s">
        <v>5541</v>
      </c>
      <c r="C2207" s="5" t="s">
        <v>5542</v>
      </c>
      <c r="D2207" s="5" t="s">
        <v>1658</v>
      </c>
      <c r="E2207" s="16" t="b">
        <v>1</v>
      </c>
      <c r="F2207" s="38" t="s">
        <v>13016</v>
      </c>
    </row>
    <row r="2208" spans="1:6" x14ac:dyDescent="0.2">
      <c r="A2208" s="92"/>
      <c r="B2208" s="5" t="s">
        <v>5543</v>
      </c>
      <c r="C2208" s="5" t="s">
        <v>5544</v>
      </c>
      <c r="D2208" s="5" t="s">
        <v>1658</v>
      </c>
      <c r="E2208" s="16" t="b">
        <v>1</v>
      </c>
      <c r="F2208" s="38" t="s">
        <v>13017</v>
      </c>
    </row>
    <row r="2209" spans="1:6" x14ac:dyDescent="0.2">
      <c r="A2209" s="92"/>
      <c r="B2209" s="5" t="s">
        <v>5545</v>
      </c>
      <c r="C2209" s="5" t="s">
        <v>5546</v>
      </c>
      <c r="D2209" s="5" t="s">
        <v>1658</v>
      </c>
      <c r="E2209" s="16" t="b">
        <v>1</v>
      </c>
      <c r="F2209" s="38" t="s">
        <v>13018</v>
      </c>
    </row>
    <row r="2210" spans="1:6" x14ac:dyDescent="0.2">
      <c r="A2210" s="92"/>
      <c r="B2210" s="5" t="s">
        <v>5547</v>
      </c>
      <c r="C2210" s="5" t="s">
        <v>5548</v>
      </c>
      <c r="D2210" s="5" t="s">
        <v>1658</v>
      </c>
      <c r="E2210" s="16" t="b">
        <v>1</v>
      </c>
      <c r="F2210" s="38" t="s">
        <v>13019</v>
      </c>
    </row>
    <row r="2211" spans="1:6" x14ac:dyDescent="0.2">
      <c r="A2211" s="92"/>
      <c r="B2211" s="5" t="s">
        <v>5549</v>
      </c>
      <c r="C2211" s="5" t="s">
        <v>5550</v>
      </c>
      <c r="D2211" s="5" t="s">
        <v>1658</v>
      </c>
      <c r="E2211" s="16" t="b">
        <v>1</v>
      </c>
      <c r="F2211" s="38" t="s">
        <v>13020</v>
      </c>
    </row>
    <row r="2212" spans="1:6" x14ac:dyDescent="0.2">
      <c r="A2212" s="92"/>
      <c r="B2212" s="5" t="s">
        <v>5551</v>
      </c>
      <c r="C2212" s="5" t="s">
        <v>5552</v>
      </c>
      <c r="D2212" s="5" t="s">
        <v>1658</v>
      </c>
      <c r="E2212" s="16" t="b">
        <v>1</v>
      </c>
      <c r="F2212" s="38" t="s">
        <v>13021</v>
      </c>
    </row>
    <row r="2213" spans="1:6" x14ac:dyDescent="0.2">
      <c r="A2213" s="92"/>
      <c r="B2213" s="5" t="s">
        <v>5553</v>
      </c>
      <c r="C2213" s="5" t="s">
        <v>5554</v>
      </c>
      <c r="D2213" s="5" t="s">
        <v>1658</v>
      </c>
      <c r="E2213" s="16" t="b">
        <v>1</v>
      </c>
      <c r="F2213" s="38" t="s">
        <v>13022</v>
      </c>
    </row>
    <row r="2214" spans="1:6" x14ac:dyDescent="0.2">
      <c r="A2214" s="92"/>
      <c r="B2214" s="5" t="s">
        <v>5555</v>
      </c>
      <c r="C2214" s="5" t="s">
        <v>5556</v>
      </c>
      <c r="D2214" s="5" t="s">
        <v>1658</v>
      </c>
      <c r="E2214" s="16" t="b">
        <v>1</v>
      </c>
      <c r="F2214" s="38" t="s">
        <v>13023</v>
      </c>
    </row>
    <row r="2215" spans="1:6" x14ac:dyDescent="0.2">
      <c r="A2215" s="93"/>
      <c r="B2215" s="14" t="s">
        <v>5557</v>
      </c>
      <c r="C2215" s="14" t="s">
        <v>5558</v>
      </c>
      <c r="D2215" s="14" t="s">
        <v>1658</v>
      </c>
      <c r="E2215" s="17" t="b">
        <v>1</v>
      </c>
      <c r="F2215" s="39" t="s">
        <v>13024</v>
      </c>
    </row>
    <row r="2216" spans="1:6" x14ac:dyDescent="0.2">
      <c r="A2216" s="91" t="str">
        <f>HYPERLINK("[#]Codes_for_GE_Names!A157:H157","KIRIBATI")</f>
        <v>KIRIBATI</v>
      </c>
      <c r="B2216" s="5" t="s">
        <v>15793</v>
      </c>
      <c r="C2216" s="5" t="s">
        <v>15796</v>
      </c>
      <c r="D2216" s="25" t="s">
        <v>15799</v>
      </c>
      <c r="E2216" s="26" t="b">
        <v>0</v>
      </c>
      <c r="F2216" s="44" t="s">
        <v>11653</v>
      </c>
    </row>
    <row r="2217" spans="1:6" x14ac:dyDescent="0.2">
      <c r="A2217" s="89"/>
      <c r="B2217" s="5" t="s">
        <v>15794</v>
      </c>
      <c r="C2217" s="5" t="s">
        <v>15797</v>
      </c>
      <c r="D2217" s="25" t="s">
        <v>15799</v>
      </c>
      <c r="E2217" s="26" t="b">
        <v>0</v>
      </c>
      <c r="F2217" s="44" t="s">
        <v>11653</v>
      </c>
    </row>
    <row r="2218" spans="1:6" x14ac:dyDescent="0.2">
      <c r="A2218" s="90"/>
      <c r="B2218" s="5" t="s">
        <v>15795</v>
      </c>
      <c r="C2218" s="5" t="s">
        <v>15798</v>
      </c>
      <c r="D2218" s="25" t="s">
        <v>15799</v>
      </c>
      <c r="E2218" s="26" t="b">
        <v>0</v>
      </c>
      <c r="F2218" s="44" t="s">
        <v>11653</v>
      </c>
    </row>
    <row r="2219" spans="1:6" x14ac:dyDescent="0.2">
      <c r="A2219" s="91" t="str">
        <f>HYPERLINK("[#]Codes_for_GE_Names!A159:H159","KOREA, NORTH")</f>
        <v>KOREA, NORTH</v>
      </c>
      <c r="B2219" s="11" t="s">
        <v>5559</v>
      </c>
      <c r="C2219" s="11" t="s">
        <v>5560</v>
      </c>
      <c r="D2219" s="11" t="s">
        <v>1589</v>
      </c>
      <c r="E2219" s="15" t="b">
        <v>1</v>
      </c>
      <c r="F2219" s="43" t="s">
        <v>13025</v>
      </c>
    </row>
    <row r="2220" spans="1:6" x14ac:dyDescent="0.2">
      <c r="A2220" s="92"/>
      <c r="B2220" s="5" t="s">
        <v>5561</v>
      </c>
      <c r="C2220" s="5" t="s">
        <v>5562</v>
      </c>
      <c r="D2220" s="5" t="s">
        <v>1589</v>
      </c>
      <c r="E2220" s="16" t="b">
        <v>1</v>
      </c>
      <c r="F2220" s="38" t="s">
        <v>13026</v>
      </c>
    </row>
    <row r="2221" spans="1:6" x14ac:dyDescent="0.2">
      <c r="A2221" s="92"/>
      <c r="B2221" s="5" t="s">
        <v>5563</v>
      </c>
      <c r="C2221" s="5" t="s">
        <v>5564</v>
      </c>
      <c r="D2221" s="5" t="s">
        <v>1589</v>
      </c>
      <c r="E2221" s="16" t="b">
        <v>1</v>
      </c>
      <c r="F2221" s="38" t="s">
        <v>13027</v>
      </c>
    </row>
    <row r="2222" spans="1:6" x14ac:dyDescent="0.2">
      <c r="A2222" s="92"/>
      <c r="B2222" s="5" t="s">
        <v>5565</v>
      </c>
      <c r="C2222" s="5" t="s">
        <v>5566</v>
      </c>
      <c r="D2222" s="5" t="s">
        <v>1589</v>
      </c>
      <c r="E2222" s="16" t="b">
        <v>1</v>
      </c>
      <c r="F2222" s="38" t="s">
        <v>13028</v>
      </c>
    </row>
    <row r="2223" spans="1:6" x14ac:dyDescent="0.2">
      <c r="A2223" s="92"/>
      <c r="B2223" s="5" t="s">
        <v>5567</v>
      </c>
      <c r="C2223" s="5" t="s">
        <v>5568</v>
      </c>
      <c r="D2223" s="5" t="s">
        <v>1589</v>
      </c>
      <c r="E2223" s="16" t="b">
        <v>1</v>
      </c>
      <c r="F2223" s="38" t="s">
        <v>13029</v>
      </c>
    </row>
    <row r="2224" spans="1:6" x14ac:dyDescent="0.2">
      <c r="A2224" s="92"/>
      <c r="B2224" s="5" t="s">
        <v>16547</v>
      </c>
      <c r="C2224" s="5" t="s">
        <v>16549</v>
      </c>
      <c r="D2224" s="5" t="s">
        <v>5088</v>
      </c>
      <c r="E2224" s="16" t="b">
        <v>1</v>
      </c>
      <c r="F2224" s="38" t="s">
        <v>16548</v>
      </c>
    </row>
    <row r="2225" spans="1:6" x14ac:dyDescent="0.2">
      <c r="A2225" s="92"/>
      <c r="B2225" s="5" t="s">
        <v>5569</v>
      </c>
      <c r="C2225" s="5" t="s">
        <v>5570</v>
      </c>
      <c r="D2225" s="5" t="s">
        <v>1589</v>
      </c>
      <c r="E2225" s="16" t="b">
        <v>1</v>
      </c>
      <c r="F2225" s="38" t="s">
        <v>13030</v>
      </c>
    </row>
    <row r="2226" spans="1:6" x14ac:dyDescent="0.2">
      <c r="A2226" s="92"/>
      <c r="B2226" s="5" t="s">
        <v>5571</v>
      </c>
      <c r="C2226" s="5" t="s">
        <v>5572</v>
      </c>
      <c r="D2226" s="5" t="s">
        <v>5088</v>
      </c>
      <c r="E2226" s="16" t="b">
        <v>1</v>
      </c>
      <c r="F2226" s="38" t="s">
        <v>13031</v>
      </c>
    </row>
    <row r="2227" spans="1:6" x14ac:dyDescent="0.2">
      <c r="A2227" s="92"/>
      <c r="B2227" s="5" t="s">
        <v>5573</v>
      </c>
      <c r="C2227" s="5" t="s">
        <v>5574</v>
      </c>
      <c r="D2227" s="5" t="s">
        <v>1589</v>
      </c>
      <c r="E2227" s="16" t="b">
        <v>1</v>
      </c>
      <c r="F2227" s="38" t="s">
        <v>13032</v>
      </c>
    </row>
    <row r="2228" spans="1:6" x14ac:dyDescent="0.2">
      <c r="A2228" s="92"/>
      <c r="B2228" s="5" t="s">
        <v>5575</v>
      </c>
      <c r="C2228" s="5" t="s">
        <v>5576</v>
      </c>
      <c r="D2228" s="5" t="s">
        <v>1589</v>
      </c>
      <c r="E2228" s="16" t="b">
        <v>1</v>
      </c>
      <c r="F2228" s="38" t="s">
        <v>13033</v>
      </c>
    </row>
    <row r="2229" spans="1:6" x14ac:dyDescent="0.2">
      <c r="A2229" s="92"/>
      <c r="B2229" s="5" t="s">
        <v>5577</v>
      </c>
      <c r="C2229" s="5" t="s">
        <v>5578</v>
      </c>
      <c r="D2229" s="5" t="s">
        <v>5579</v>
      </c>
      <c r="E2229" s="16" t="b">
        <v>1</v>
      </c>
      <c r="F2229" s="38" t="s">
        <v>13034</v>
      </c>
    </row>
    <row r="2230" spans="1:6" x14ac:dyDescent="0.2">
      <c r="A2230" s="92"/>
      <c r="B2230" s="5" t="s">
        <v>5580</v>
      </c>
      <c r="C2230" s="5" t="s">
        <v>5581</v>
      </c>
      <c r="D2230" s="5" t="s">
        <v>1912</v>
      </c>
      <c r="E2230" s="16" t="b">
        <v>1</v>
      </c>
      <c r="F2230" s="38" t="s">
        <v>13035</v>
      </c>
    </row>
    <row r="2231" spans="1:6" x14ac:dyDescent="0.2">
      <c r="A2231" s="93"/>
      <c r="B2231" s="14" t="s">
        <v>5582</v>
      </c>
      <c r="C2231" s="14" t="s">
        <v>5583</v>
      </c>
      <c r="D2231" s="14" t="s">
        <v>1589</v>
      </c>
      <c r="E2231" s="17" t="b">
        <v>1</v>
      </c>
      <c r="F2231" s="39" t="s">
        <v>13036</v>
      </c>
    </row>
    <row r="2232" spans="1:6" x14ac:dyDescent="0.2">
      <c r="A2232" s="91" t="str">
        <f>HYPERLINK("[#]Codes_for_GE_Names!A160:H160","KOREA, SOUTH")</f>
        <v>KOREA, SOUTH</v>
      </c>
      <c r="B2232" s="11" t="s">
        <v>5584</v>
      </c>
      <c r="C2232" s="11" t="s">
        <v>5585</v>
      </c>
      <c r="D2232" s="11" t="s">
        <v>5088</v>
      </c>
      <c r="E2232" s="15" t="b">
        <v>1</v>
      </c>
      <c r="F2232" s="43" t="s">
        <v>13037</v>
      </c>
    </row>
    <row r="2233" spans="1:6" x14ac:dyDescent="0.2">
      <c r="A2233" s="92"/>
      <c r="B2233" s="5" t="s">
        <v>5586</v>
      </c>
      <c r="C2233" s="5" t="s">
        <v>5587</v>
      </c>
      <c r="D2233" s="5" t="s">
        <v>1589</v>
      </c>
      <c r="E2233" s="16" t="b">
        <v>1</v>
      </c>
      <c r="F2233" s="38" t="s">
        <v>13038</v>
      </c>
    </row>
    <row r="2234" spans="1:6" x14ac:dyDescent="0.2">
      <c r="A2234" s="92"/>
      <c r="B2234" s="5" t="s">
        <v>5588</v>
      </c>
      <c r="C2234" s="5" t="s">
        <v>5589</v>
      </c>
      <c r="D2234" s="5" t="s">
        <v>1589</v>
      </c>
      <c r="E2234" s="16" t="b">
        <v>1</v>
      </c>
      <c r="F2234" s="38" t="s">
        <v>13039</v>
      </c>
    </row>
    <row r="2235" spans="1:6" x14ac:dyDescent="0.2">
      <c r="A2235" s="92"/>
      <c r="B2235" s="5" t="s">
        <v>5590</v>
      </c>
      <c r="C2235" s="5" t="s">
        <v>5591</v>
      </c>
      <c r="D2235" s="5" t="s">
        <v>5088</v>
      </c>
      <c r="E2235" s="16" t="b">
        <v>1</v>
      </c>
      <c r="F2235" s="38" t="s">
        <v>13040</v>
      </c>
    </row>
    <row r="2236" spans="1:6" x14ac:dyDescent="0.2">
      <c r="A2236" s="92"/>
      <c r="B2236" s="5" t="s">
        <v>5592</v>
      </c>
      <c r="C2236" s="5" t="s">
        <v>5593</v>
      </c>
      <c r="D2236" s="5" t="s">
        <v>5088</v>
      </c>
      <c r="E2236" s="16" t="b">
        <v>1</v>
      </c>
      <c r="F2236" s="38" t="s">
        <v>13041</v>
      </c>
    </row>
    <row r="2237" spans="1:6" x14ac:dyDescent="0.2">
      <c r="A2237" s="92"/>
      <c r="B2237" s="5" t="s">
        <v>5594</v>
      </c>
      <c r="C2237" s="5" t="s">
        <v>5595</v>
      </c>
      <c r="D2237" s="5" t="s">
        <v>16691</v>
      </c>
      <c r="E2237" s="16" t="b">
        <v>1</v>
      </c>
      <c r="F2237" s="38" t="s">
        <v>13042</v>
      </c>
    </row>
    <row r="2238" spans="1:6" x14ac:dyDescent="0.2">
      <c r="A2238" s="92"/>
      <c r="B2238" s="5" t="s">
        <v>5596</v>
      </c>
      <c r="C2238" s="5" t="s">
        <v>5597</v>
      </c>
      <c r="D2238" s="5" t="s">
        <v>5088</v>
      </c>
      <c r="E2238" s="16" t="b">
        <v>1</v>
      </c>
      <c r="F2238" s="38" t="s">
        <v>13043</v>
      </c>
    </row>
    <row r="2239" spans="1:6" x14ac:dyDescent="0.2">
      <c r="A2239" s="92"/>
      <c r="B2239" s="5" t="s">
        <v>5598</v>
      </c>
      <c r="C2239" s="5" t="s">
        <v>5599</v>
      </c>
      <c r="D2239" s="5" t="s">
        <v>1589</v>
      </c>
      <c r="E2239" s="16" t="b">
        <v>1</v>
      </c>
      <c r="F2239" s="38" t="s">
        <v>13044</v>
      </c>
    </row>
    <row r="2240" spans="1:6" x14ac:dyDescent="0.2">
      <c r="A2240" s="92"/>
      <c r="B2240" s="5" t="s">
        <v>5600</v>
      </c>
      <c r="C2240" s="5" t="s">
        <v>5601</v>
      </c>
      <c r="D2240" s="5" t="s">
        <v>1589</v>
      </c>
      <c r="E2240" s="16" t="b">
        <v>1</v>
      </c>
      <c r="F2240" s="38" t="s">
        <v>13045</v>
      </c>
    </row>
    <row r="2241" spans="1:6" x14ac:dyDescent="0.2">
      <c r="A2241" s="92"/>
      <c r="B2241" s="5" t="s">
        <v>5602</v>
      </c>
      <c r="C2241" s="5" t="s">
        <v>5603</v>
      </c>
      <c r="D2241" s="5" t="s">
        <v>1589</v>
      </c>
      <c r="E2241" s="16" t="b">
        <v>1</v>
      </c>
      <c r="F2241" s="38" t="s">
        <v>13046</v>
      </c>
    </row>
    <row r="2242" spans="1:6" x14ac:dyDescent="0.2">
      <c r="A2242" s="92"/>
      <c r="B2242" s="5" t="s">
        <v>5604</v>
      </c>
      <c r="C2242" s="5" t="s">
        <v>5605</v>
      </c>
      <c r="D2242" s="5" t="s">
        <v>5088</v>
      </c>
      <c r="E2242" s="16" t="b">
        <v>1</v>
      </c>
      <c r="F2242" s="38" t="s">
        <v>13047</v>
      </c>
    </row>
    <row r="2243" spans="1:6" x14ac:dyDescent="0.2">
      <c r="A2243" s="92"/>
      <c r="B2243" s="5" t="s">
        <v>5606</v>
      </c>
      <c r="C2243" s="5" t="s">
        <v>5607</v>
      </c>
      <c r="D2243" s="5" t="s">
        <v>16691</v>
      </c>
      <c r="E2243" s="16" t="b">
        <v>1</v>
      </c>
      <c r="F2243" s="38" t="s">
        <v>13048</v>
      </c>
    </row>
    <row r="2244" spans="1:6" x14ac:dyDescent="0.2">
      <c r="A2244" s="92"/>
      <c r="B2244" s="5" t="s">
        <v>5608</v>
      </c>
      <c r="C2244" s="5" t="s">
        <v>5609</v>
      </c>
      <c r="D2244" s="5" t="s">
        <v>16691</v>
      </c>
      <c r="E2244" s="16" t="b">
        <v>1</v>
      </c>
      <c r="F2244" s="38" t="s">
        <v>13049</v>
      </c>
    </row>
    <row r="2245" spans="1:6" x14ac:dyDescent="0.2">
      <c r="A2245" s="92"/>
      <c r="B2245" s="5" t="s">
        <v>5610</v>
      </c>
      <c r="C2245" s="5" t="s">
        <v>5611</v>
      </c>
      <c r="D2245" s="5" t="s">
        <v>1589</v>
      </c>
      <c r="E2245" s="16" t="b">
        <v>1</v>
      </c>
      <c r="F2245" s="38" t="s">
        <v>13050</v>
      </c>
    </row>
    <row r="2246" spans="1:6" x14ac:dyDescent="0.2">
      <c r="A2246" s="92"/>
      <c r="B2246" s="5" t="s">
        <v>5612</v>
      </c>
      <c r="C2246" s="5" t="s">
        <v>5613</v>
      </c>
      <c r="D2246" s="5" t="s">
        <v>5614</v>
      </c>
      <c r="E2246" s="16" t="b">
        <v>1</v>
      </c>
      <c r="F2246" s="38" t="s">
        <v>13051</v>
      </c>
    </row>
    <row r="2247" spans="1:6" x14ac:dyDescent="0.2">
      <c r="A2247" s="92"/>
      <c r="B2247" s="5" t="s">
        <v>5615</v>
      </c>
      <c r="C2247" s="5" t="s">
        <v>5616</v>
      </c>
      <c r="D2247" s="5" t="s">
        <v>3544</v>
      </c>
      <c r="E2247" s="16" t="b">
        <v>1</v>
      </c>
      <c r="F2247" s="38" t="s">
        <v>13052</v>
      </c>
    </row>
    <row r="2248" spans="1:6" x14ac:dyDescent="0.2">
      <c r="A2248" s="93"/>
      <c r="B2248" s="14" t="s">
        <v>5617</v>
      </c>
      <c r="C2248" s="14" t="s">
        <v>5618</v>
      </c>
      <c r="D2248" s="14" t="s">
        <v>5088</v>
      </c>
      <c r="E2248" s="17" t="b">
        <v>1</v>
      </c>
      <c r="F2248" s="39" t="s">
        <v>13053</v>
      </c>
    </row>
    <row r="2249" spans="1:6" x14ac:dyDescent="0.2">
      <c r="A2249" s="91" t="str">
        <f>HYPERLINK("[#]Codes_for_GE_Names!A161:H161","KOSOVO")</f>
        <v>KOSOVO</v>
      </c>
      <c r="B2249" s="11" t="s">
        <v>5619</v>
      </c>
      <c r="C2249" s="11" t="s">
        <v>5620</v>
      </c>
      <c r="D2249" s="11" t="s">
        <v>2414</v>
      </c>
      <c r="E2249" s="15" t="b">
        <v>1</v>
      </c>
      <c r="F2249" s="43" t="s">
        <v>13054</v>
      </c>
    </row>
    <row r="2250" spans="1:6" x14ac:dyDescent="0.2">
      <c r="A2250" s="92"/>
      <c r="B2250" s="5" t="s">
        <v>5621</v>
      </c>
      <c r="C2250" s="5" t="s">
        <v>5622</v>
      </c>
      <c r="D2250" s="5" t="s">
        <v>2414</v>
      </c>
      <c r="E2250" s="16" t="b">
        <v>1</v>
      </c>
      <c r="F2250" s="38" t="s">
        <v>13055</v>
      </c>
    </row>
    <row r="2251" spans="1:6" x14ac:dyDescent="0.2">
      <c r="A2251" s="92"/>
      <c r="B2251" s="5" t="s">
        <v>5623</v>
      </c>
      <c r="C2251" s="5" t="s">
        <v>5624</v>
      </c>
      <c r="D2251" s="5" t="s">
        <v>2414</v>
      </c>
      <c r="E2251" s="16" t="b">
        <v>1</v>
      </c>
      <c r="F2251" s="38" t="s">
        <v>13056</v>
      </c>
    </row>
    <row r="2252" spans="1:6" x14ac:dyDescent="0.2">
      <c r="A2252" s="92"/>
      <c r="B2252" s="5" t="s">
        <v>5625</v>
      </c>
      <c r="C2252" s="5" t="s">
        <v>5626</v>
      </c>
      <c r="D2252" s="5" t="s">
        <v>2414</v>
      </c>
      <c r="E2252" s="16" t="b">
        <v>1</v>
      </c>
      <c r="F2252" s="38" t="s">
        <v>13057</v>
      </c>
    </row>
    <row r="2253" spans="1:6" x14ac:dyDescent="0.2">
      <c r="A2253" s="92"/>
      <c r="B2253" s="5" t="s">
        <v>5627</v>
      </c>
      <c r="C2253" s="5" t="s">
        <v>5628</v>
      </c>
      <c r="D2253" s="5" t="s">
        <v>2414</v>
      </c>
      <c r="E2253" s="16" t="b">
        <v>1</v>
      </c>
      <c r="F2253" s="38" t="s">
        <v>13058</v>
      </c>
    </row>
    <row r="2254" spans="1:6" x14ac:dyDescent="0.2">
      <c r="A2254" s="92"/>
      <c r="B2254" s="5" t="s">
        <v>5629</v>
      </c>
      <c r="C2254" s="5" t="s">
        <v>5630</v>
      </c>
      <c r="D2254" s="5" t="s">
        <v>2414</v>
      </c>
      <c r="E2254" s="16" t="b">
        <v>1</v>
      </c>
      <c r="F2254" s="38" t="s">
        <v>13059</v>
      </c>
    </row>
    <row r="2255" spans="1:6" x14ac:dyDescent="0.2">
      <c r="A2255" s="92"/>
      <c r="B2255" s="5" t="s">
        <v>5631</v>
      </c>
      <c r="C2255" s="5" t="s">
        <v>5632</v>
      </c>
      <c r="D2255" s="5" t="s">
        <v>2414</v>
      </c>
      <c r="E2255" s="16" t="b">
        <v>1</v>
      </c>
      <c r="F2255" s="38" t="s">
        <v>13060</v>
      </c>
    </row>
    <row r="2256" spans="1:6" x14ac:dyDescent="0.2">
      <c r="A2256" s="92"/>
      <c r="B2256" s="5" t="s">
        <v>5633</v>
      </c>
      <c r="C2256" s="5" t="s">
        <v>5634</v>
      </c>
      <c r="D2256" s="5" t="s">
        <v>2414</v>
      </c>
      <c r="E2256" s="16" t="b">
        <v>1</v>
      </c>
      <c r="F2256" s="38" t="s">
        <v>13061</v>
      </c>
    </row>
    <row r="2257" spans="1:6" x14ac:dyDescent="0.2">
      <c r="A2257" s="92"/>
      <c r="B2257" s="5" t="s">
        <v>5635</v>
      </c>
      <c r="C2257" s="5" t="s">
        <v>5636</v>
      </c>
      <c r="D2257" s="5" t="s">
        <v>2414</v>
      </c>
      <c r="E2257" s="16" t="b">
        <v>1</v>
      </c>
      <c r="F2257" s="38" t="s">
        <v>13062</v>
      </c>
    </row>
    <row r="2258" spans="1:6" x14ac:dyDescent="0.2">
      <c r="A2258" s="92"/>
      <c r="B2258" s="5" t="s">
        <v>5637</v>
      </c>
      <c r="C2258" s="5" t="s">
        <v>5638</v>
      </c>
      <c r="D2258" s="5" t="s">
        <v>2414</v>
      </c>
      <c r="E2258" s="16" t="b">
        <v>1</v>
      </c>
      <c r="F2258" s="38" t="s">
        <v>13063</v>
      </c>
    </row>
    <row r="2259" spans="1:6" x14ac:dyDescent="0.2">
      <c r="A2259" s="92"/>
      <c r="B2259" s="5" t="s">
        <v>5639</v>
      </c>
      <c r="C2259" s="5" t="s">
        <v>5640</v>
      </c>
      <c r="D2259" s="5" t="s">
        <v>2414</v>
      </c>
      <c r="E2259" s="16" t="b">
        <v>1</v>
      </c>
      <c r="F2259" s="38" t="s">
        <v>13064</v>
      </c>
    </row>
    <row r="2260" spans="1:6" x14ac:dyDescent="0.2">
      <c r="A2260" s="92"/>
      <c r="B2260" s="5" t="s">
        <v>5641</v>
      </c>
      <c r="C2260" s="5" t="s">
        <v>5642</v>
      </c>
      <c r="D2260" s="5" t="s">
        <v>2414</v>
      </c>
      <c r="E2260" s="16" t="b">
        <v>1</v>
      </c>
      <c r="F2260" s="38" t="s">
        <v>13065</v>
      </c>
    </row>
    <row r="2261" spans="1:6" x14ac:dyDescent="0.2">
      <c r="A2261" s="92"/>
      <c r="B2261" s="5" t="s">
        <v>5643</v>
      </c>
      <c r="C2261" s="5" t="s">
        <v>5644</v>
      </c>
      <c r="D2261" s="5" t="s">
        <v>2414</v>
      </c>
      <c r="E2261" s="16" t="b">
        <v>1</v>
      </c>
      <c r="F2261" s="38" t="s">
        <v>13066</v>
      </c>
    </row>
    <row r="2262" spans="1:6" x14ac:dyDescent="0.2">
      <c r="A2262" s="92"/>
      <c r="B2262" s="5" t="s">
        <v>5645</v>
      </c>
      <c r="C2262" s="5" t="s">
        <v>5646</v>
      </c>
      <c r="D2262" s="5" t="s">
        <v>2414</v>
      </c>
      <c r="E2262" s="16" t="b">
        <v>1</v>
      </c>
      <c r="F2262" s="38" t="s">
        <v>13067</v>
      </c>
    </row>
    <row r="2263" spans="1:6" x14ac:dyDescent="0.2">
      <c r="A2263" s="92"/>
      <c r="B2263" s="5" t="s">
        <v>5647</v>
      </c>
      <c r="C2263" s="5" t="s">
        <v>5648</v>
      </c>
      <c r="D2263" s="5" t="s">
        <v>2414</v>
      </c>
      <c r="E2263" s="16" t="b">
        <v>1</v>
      </c>
      <c r="F2263" s="38" t="s">
        <v>13068</v>
      </c>
    </row>
    <row r="2264" spans="1:6" x14ac:dyDescent="0.2">
      <c r="A2264" s="92"/>
      <c r="B2264" s="5" t="s">
        <v>5649</v>
      </c>
      <c r="C2264" s="5" t="s">
        <v>5650</v>
      </c>
      <c r="D2264" s="5" t="s">
        <v>2414</v>
      </c>
      <c r="E2264" s="16" t="b">
        <v>1</v>
      </c>
      <c r="F2264" s="38" t="s">
        <v>13069</v>
      </c>
    </row>
    <row r="2265" spans="1:6" x14ac:dyDescent="0.2">
      <c r="A2265" s="92"/>
      <c r="B2265" s="5" t="s">
        <v>5651</v>
      </c>
      <c r="C2265" s="5" t="s">
        <v>5652</v>
      </c>
      <c r="D2265" s="5" t="s">
        <v>2414</v>
      </c>
      <c r="E2265" s="16" t="b">
        <v>1</v>
      </c>
      <c r="F2265" s="38" t="s">
        <v>13070</v>
      </c>
    </row>
    <row r="2266" spans="1:6" x14ac:dyDescent="0.2">
      <c r="A2266" s="92"/>
      <c r="B2266" s="5" t="s">
        <v>5653</v>
      </c>
      <c r="C2266" s="5" t="s">
        <v>5654</v>
      </c>
      <c r="D2266" s="5" t="s">
        <v>2414</v>
      </c>
      <c r="E2266" s="16" t="b">
        <v>1</v>
      </c>
      <c r="F2266" s="38" t="s">
        <v>13071</v>
      </c>
    </row>
    <row r="2267" spans="1:6" x14ac:dyDescent="0.2">
      <c r="A2267" s="92"/>
      <c r="B2267" s="5" t="s">
        <v>5655</v>
      </c>
      <c r="C2267" s="5" t="s">
        <v>5656</v>
      </c>
      <c r="D2267" s="5" t="s">
        <v>2414</v>
      </c>
      <c r="E2267" s="16" t="b">
        <v>1</v>
      </c>
      <c r="F2267" s="38" t="s">
        <v>13072</v>
      </c>
    </row>
    <row r="2268" spans="1:6" x14ac:dyDescent="0.2">
      <c r="A2268" s="92"/>
      <c r="B2268" s="5" t="s">
        <v>5657</v>
      </c>
      <c r="C2268" s="5" t="s">
        <v>15800</v>
      </c>
      <c r="D2268" s="5" t="s">
        <v>2414</v>
      </c>
      <c r="E2268" s="16" t="b">
        <v>1</v>
      </c>
      <c r="F2268" s="38" t="s">
        <v>13073</v>
      </c>
    </row>
    <row r="2269" spans="1:6" x14ac:dyDescent="0.2">
      <c r="A2269" s="92"/>
      <c r="B2269" s="5" t="s">
        <v>5658</v>
      </c>
      <c r="C2269" s="5" t="s">
        <v>5659</v>
      </c>
      <c r="D2269" s="5" t="s">
        <v>2414</v>
      </c>
      <c r="E2269" s="16" t="b">
        <v>1</v>
      </c>
      <c r="F2269" s="38" t="s">
        <v>13074</v>
      </c>
    </row>
    <row r="2270" spans="1:6" x14ac:dyDescent="0.2">
      <c r="A2270" s="92"/>
      <c r="B2270" s="5" t="s">
        <v>5660</v>
      </c>
      <c r="C2270" s="5" t="s">
        <v>5661</v>
      </c>
      <c r="D2270" s="5" t="s">
        <v>2414</v>
      </c>
      <c r="E2270" s="16" t="b">
        <v>1</v>
      </c>
      <c r="F2270" s="38" t="s">
        <v>13075</v>
      </c>
    </row>
    <row r="2271" spans="1:6" x14ac:dyDescent="0.2">
      <c r="A2271" s="92"/>
      <c r="B2271" s="5" t="s">
        <v>5662</v>
      </c>
      <c r="C2271" s="5" t="s">
        <v>5663</v>
      </c>
      <c r="D2271" s="5" t="s">
        <v>2414</v>
      </c>
      <c r="E2271" s="16" t="b">
        <v>1</v>
      </c>
      <c r="F2271" s="38" t="s">
        <v>13076</v>
      </c>
    </row>
    <row r="2272" spans="1:6" x14ac:dyDescent="0.2">
      <c r="A2272" s="92"/>
      <c r="B2272" s="5" t="s">
        <v>5664</v>
      </c>
      <c r="C2272" s="5" t="s">
        <v>5665</v>
      </c>
      <c r="D2272" s="5" t="s">
        <v>2414</v>
      </c>
      <c r="E2272" s="16" t="b">
        <v>1</v>
      </c>
      <c r="F2272" s="38" t="s">
        <v>13077</v>
      </c>
    </row>
    <row r="2273" spans="1:6" x14ac:dyDescent="0.2">
      <c r="A2273" s="92"/>
      <c r="B2273" s="5" t="s">
        <v>5666</v>
      </c>
      <c r="C2273" s="5" t="s">
        <v>5667</v>
      </c>
      <c r="D2273" s="5" t="s">
        <v>2414</v>
      </c>
      <c r="E2273" s="16" t="b">
        <v>1</v>
      </c>
      <c r="F2273" s="38" t="s">
        <v>13078</v>
      </c>
    </row>
    <row r="2274" spans="1:6" x14ac:dyDescent="0.2">
      <c r="A2274" s="92"/>
      <c r="B2274" s="5" t="s">
        <v>5668</v>
      </c>
      <c r="C2274" s="5" t="s">
        <v>5669</v>
      </c>
      <c r="D2274" s="5" t="s">
        <v>2414</v>
      </c>
      <c r="E2274" s="16" t="b">
        <v>1</v>
      </c>
      <c r="F2274" s="38" t="s">
        <v>13079</v>
      </c>
    </row>
    <row r="2275" spans="1:6" x14ac:dyDescent="0.2">
      <c r="A2275" s="92"/>
      <c r="B2275" s="5" t="s">
        <v>5670</v>
      </c>
      <c r="C2275" s="5" t="s">
        <v>5671</v>
      </c>
      <c r="D2275" s="5" t="s">
        <v>2414</v>
      </c>
      <c r="E2275" s="16" t="b">
        <v>1</v>
      </c>
      <c r="F2275" s="38" t="s">
        <v>13080</v>
      </c>
    </row>
    <row r="2276" spans="1:6" x14ac:dyDescent="0.2">
      <c r="A2276" s="92"/>
      <c r="B2276" s="5" t="s">
        <v>5672</v>
      </c>
      <c r="C2276" s="5" t="s">
        <v>5673</v>
      </c>
      <c r="D2276" s="5" t="s">
        <v>2414</v>
      </c>
      <c r="E2276" s="16" t="b">
        <v>1</v>
      </c>
      <c r="F2276" s="38" t="s">
        <v>13081</v>
      </c>
    </row>
    <row r="2277" spans="1:6" x14ac:dyDescent="0.2">
      <c r="A2277" s="92"/>
      <c r="B2277" s="5" t="s">
        <v>5674</v>
      </c>
      <c r="C2277" s="5" t="s">
        <v>5675</v>
      </c>
      <c r="D2277" s="5" t="s">
        <v>2414</v>
      </c>
      <c r="E2277" s="16" t="b">
        <v>1</v>
      </c>
      <c r="F2277" s="38" t="s">
        <v>13082</v>
      </c>
    </row>
    <row r="2278" spans="1:6" x14ac:dyDescent="0.2">
      <c r="A2278" s="92"/>
      <c r="B2278" s="5" t="s">
        <v>5676</v>
      </c>
      <c r="C2278" s="5" t="s">
        <v>5677</v>
      </c>
      <c r="D2278" s="5" t="s">
        <v>2414</v>
      </c>
      <c r="E2278" s="16" t="b">
        <v>1</v>
      </c>
      <c r="F2278" s="38" t="s">
        <v>13083</v>
      </c>
    </row>
    <row r="2279" spans="1:6" x14ac:dyDescent="0.2">
      <c r="A2279" s="92"/>
      <c r="B2279" s="5" t="s">
        <v>5678</v>
      </c>
      <c r="C2279" s="5" t="s">
        <v>5679</v>
      </c>
      <c r="D2279" s="5" t="s">
        <v>2414</v>
      </c>
      <c r="E2279" s="16" t="b">
        <v>1</v>
      </c>
      <c r="F2279" s="38" t="s">
        <v>13084</v>
      </c>
    </row>
    <row r="2280" spans="1:6" x14ac:dyDescent="0.2">
      <c r="A2280" s="92"/>
      <c r="B2280" s="5" t="s">
        <v>5680</v>
      </c>
      <c r="C2280" s="5" t="s">
        <v>5681</v>
      </c>
      <c r="D2280" s="5" t="s">
        <v>2414</v>
      </c>
      <c r="E2280" s="16" t="b">
        <v>1</v>
      </c>
      <c r="F2280" s="38" t="s">
        <v>13085</v>
      </c>
    </row>
    <row r="2281" spans="1:6" x14ac:dyDescent="0.2">
      <c r="A2281" s="92"/>
      <c r="B2281" s="5" t="s">
        <v>5682</v>
      </c>
      <c r="C2281" s="5" t="s">
        <v>5683</v>
      </c>
      <c r="D2281" s="5" t="s">
        <v>2414</v>
      </c>
      <c r="E2281" s="16" t="b">
        <v>1</v>
      </c>
      <c r="F2281" s="38" t="s">
        <v>13086</v>
      </c>
    </row>
    <row r="2282" spans="1:6" x14ac:dyDescent="0.2">
      <c r="A2282" s="92"/>
      <c r="B2282" s="5" t="s">
        <v>5684</v>
      </c>
      <c r="C2282" s="5" t="s">
        <v>5685</v>
      </c>
      <c r="D2282" s="5" t="s">
        <v>2414</v>
      </c>
      <c r="E2282" s="16" t="b">
        <v>1</v>
      </c>
      <c r="F2282" s="38" t="s">
        <v>13087</v>
      </c>
    </row>
    <row r="2283" spans="1:6" x14ac:dyDescent="0.2">
      <c r="A2283" s="92"/>
      <c r="B2283" s="5" t="s">
        <v>5686</v>
      </c>
      <c r="C2283" s="5" t="s">
        <v>5687</v>
      </c>
      <c r="D2283" s="5" t="s">
        <v>2414</v>
      </c>
      <c r="E2283" s="16" t="b">
        <v>1</v>
      </c>
      <c r="F2283" s="38" t="s">
        <v>13088</v>
      </c>
    </row>
    <row r="2284" spans="1:6" x14ac:dyDescent="0.2">
      <c r="A2284" s="92"/>
      <c r="B2284" s="5" t="s">
        <v>5688</v>
      </c>
      <c r="C2284" s="5" t="s">
        <v>5689</v>
      </c>
      <c r="D2284" s="5" t="s">
        <v>2414</v>
      </c>
      <c r="E2284" s="16" t="b">
        <v>1</v>
      </c>
      <c r="F2284" s="38" t="s">
        <v>13089</v>
      </c>
    </row>
    <row r="2285" spans="1:6" x14ac:dyDescent="0.2">
      <c r="A2285" s="92"/>
      <c r="B2285" s="5" t="s">
        <v>5690</v>
      </c>
      <c r="C2285" s="5" t="s">
        <v>5691</v>
      </c>
      <c r="D2285" s="5" t="s">
        <v>2414</v>
      </c>
      <c r="E2285" s="16" t="b">
        <v>1</v>
      </c>
      <c r="F2285" s="38" t="s">
        <v>13090</v>
      </c>
    </row>
    <row r="2286" spans="1:6" x14ac:dyDescent="0.2">
      <c r="A2286" s="93"/>
      <c r="B2286" s="14" t="s">
        <v>5692</v>
      </c>
      <c r="C2286" s="14" t="s">
        <v>5693</v>
      </c>
      <c r="D2286" s="14" t="s">
        <v>2414</v>
      </c>
      <c r="E2286" s="17" t="b">
        <v>1</v>
      </c>
      <c r="F2286" s="39" t="s">
        <v>13091</v>
      </c>
    </row>
    <row r="2287" spans="1:6" x14ac:dyDescent="0.2">
      <c r="A2287" s="91" t="str">
        <f>HYPERLINK("[#]Codes_for_GE_Names!A162:H162","KUWAIT")</f>
        <v>KUWAIT</v>
      </c>
      <c r="B2287" s="11" t="s">
        <v>5694</v>
      </c>
      <c r="C2287" s="11" t="s">
        <v>5695</v>
      </c>
      <c r="D2287" s="11" t="s">
        <v>2171</v>
      </c>
      <c r="E2287" s="15" t="b">
        <v>1</v>
      </c>
      <c r="F2287" s="43" t="s">
        <v>13092</v>
      </c>
    </row>
    <row r="2288" spans="1:6" x14ac:dyDescent="0.2">
      <c r="A2288" s="92"/>
      <c r="B2288" s="5" t="s">
        <v>5696</v>
      </c>
      <c r="C2288" s="5" t="s">
        <v>2170</v>
      </c>
      <c r="D2288" s="5" t="s">
        <v>2171</v>
      </c>
      <c r="E2288" s="16" t="b">
        <v>1</v>
      </c>
      <c r="F2288" s="38" t="s">
        <v>13093</v>
      </c>
    </row>
    <row r="2289" spans="1:6" x14ac:dyDescent="0.2">
      <c r="A2289" s="92"/>
      <c r="B2289" s="5" t="s">
        <v>5697</v>
      </c>
      <c r="C2289" s="5" t="s">
        <v>5698</v>
      </c>
      <c r="D2289" s="5" t="s">
        <v>2171</v>
      </c>
      <c r="E2289" s="16" t="b">
        <v>1</v>
      </c>
      <c r="F2289" s="38" t="s">
        <v>13094</v>
      </c>
    </row>
    <row r="2290" spans="1:6" x14ac:dyDescent="0.2">
      <c r="A2290" s="92"/>
      <c r="B2290" s="5" t="s">
        <v>5699</v>
      </c>
      <c r="C2290" s="5" t="s">
        <v>5700</v>
      </c>
      <c r="D2290" s="5" t="s">
        <v>2171</v>
      </c>
      <c r="E2290" s="16" t="b">
        <v>1</v>
      </c>
      <c r="F2290" s="38" t="s">
        <v>13095</v>
      </c>
    </row>
    <row r="2291" spans="1:6" x14ac:dyDescent="0.2">
      <c r="A2291" s="92"/>
      <c r="B2291" s="5" t="s">
        <v>5701</v>
      </c>
      <c r="C2291" s="5" t="s">
        <v>5702</v>
      </c>
      <c r="D2291" s="5" t="s">
        <v>2171</v>
      </c>
      <c r="E2291" s="16" t="b">
        <v>1</v>
      </c>
      <c r="F2291" s="38" t="s">
        <v>13096</v>
      </c>
    </row>
    <row r="2292" spans="1:6" x14ac:dyDescent="0.2">
      <c r="A2292" s="93"/>
      <c r="B2292" s="14" t="s">
        <v>5703</v>
      </c>
      <c r="C2292" s="14" t="s">
        <v>5704</v>
      </c>
      <c r="D2292" s="14" t="s">
        <v>2171</v>
      </c>
      <c r="E2292" s="17" t="b">
        <v>1</v>
      </c>
      <c r="F2292" s="39" t="s">
        <v>13097</v>
      </c>
    </row>
    <row r="2293" spans="1:6" x14ac:dyDescent="0.2">
      <c r="A2293" s="91" t="str">
        <f>HYPERLINK("[#]Codes_for_GE_Names!A163:H163","KYRGYZSTAN")</f>
        <v>KYRGYZSTAN</v>
      </c>
      <c r="B2293" s="11" t="s">
        <v>5705</v>
      </c>
      <c r="C2293" s="11" t="s">
        <v>5706</v>
      </c>
      <c r="D2293" s="11" t="s">
        <v>1589</v>
      </c>
      <c r="E2293" s="15" t="b">
        <v>1</v>
      </c>
      <c r="F2293" s="43" t="s">
        <v>13098</v>
      </c>
    </row>
    <row r="2294" spans="1:6" x14ac:dyDescent="0.2">
      <c r="A2294" s="92"/>
      <c r="B2294" s="5" t="s">
        <v>5707</v>
      </c>
      <c r="C2294" s="5" t="s">
        <v>5708</v>
      </c>
      <c r="D2294" s="5" t="s">
        <v>1912</v>
      </c>
      <c r="E2294" s="16" t="b">
        <v>1</v>
      </c>
      <c r="F2294" s="38" t="s">
        <v>13099</v>
      </c>
    </row>
    <row r="2295" spans="1:6" x14ac:dyDescent="0.2">
      <c r="A2295" s="92"/>
      <c r="B2295" s="5" t="s">
        <v>5709</v>
      </c>
      <c r="C2295" s="5" t="s">
        <v>5710</v>
      </c>
      <c r="D2295" s="5" t="s">
        <v>1589</v>
      </c>
      <c r="E2295" s="16" t="b">
        <v>1</v>
      </c>
      <c r="F2295" s="38" t="s">
        <v>13100</v>
      </c>
    </row>
    <row r="2296" spans="1:6" x14ac:dyDescent="0.2">
      <c r="A2296" s="92"/>
      <c r="B2296" s="5" t="s">
        <v>5711</v>
      </c>
      <c r="C2296" s="5" t="s">
        <v>5712</v>
      </c>
      <c r="D2296" s="5" t="s">
        <v>1589</v>
      </c>
      <c r="E2296" s="16" t="b">
        <v>1</v>
      </c>
      <c r="F2296" s="38" t="s">
        <v>13101</v>
      </c>
    </row>
    <row r="2297" spans="1:6" x14ac:dyDescent="0.2">
      <c r="A2297" s="92"/>
      <c r="B2297" s="5" t="s">
        <v>5713</v>
      </c>
      <c r="C2297" s="5" t="s">
        <v>5714</v>
      </c>
      <c r="D2297" s="5" t="s">
        <v>1589</v>
      </c>
      <c r="E2297" s="16" t="b">
        <v>1</v>
      </c>
      <c r="F2297" s="38" t="s">
        <v>13102</v>
      </c>
    </row>
    <row r="2298" spans="1:6" x14ac:dyDescent="0.2">
      <c r="A2298" s="92"/>
      <c r="B2298" s="5" t="s">
        <v>5715</v>
      </c>
      <c r="C2298" s="5" t="s">
        <v>5716</v>
      </c>
      <c r="D2298" s="5" t="s">
        <v>1912</v>
      </c>
      <c r="E2298" s="16" t="b">
        <v>1</v>
      </c>
      <c r="F2298" s="38" t="s">
        <v>13103</v>
      </c>
    </row>
    <row r="2299" spans="1:6" x14ac:dyDescent="0.2">
      <c r="A2299" s="92"/>
      <c r="B2299" s="5" t="s">
        <v>5717</v>
      </c>
      <c r="C2299" s="5" t="s">
        <v>5716</v>
      </c>
      <c r="D2299" s="5" t="s">
        <v>1589</v>
      </c>
      <c r="E2299" s="16" t="b">
        <v>1</v>
      </c>
      <c r="F2299" s="38" t="s">
        <v>13104</v>
      </c>
    </row>
    <row r="2300" spans="1:6" x14ac:dyDescent="0.2">
      <c r="A2300" s="92"/>
      <c r="B2300" s="5" t="s">
        <v>5718</v>
      </c>
      <c r="C2300" s="5" t="s">
        <v>5719</v>
      </c>
      <c r="D2300" s="5" t="s">
        <v>1589</v>
      </c>
      <c r="E2300" s="16" t="b">
        <v>1</v>
      </c>
      <c r="F2300" s="38" t="s">
        <v>13105</v>
      </c>
    </row>
    <row r="2301" spans="1:6" x14ac:dyDescent="0.2">
      <c r="A2301" s="93"/>
      <c r="B2301" s="14" t="s">
        <v>5720</v>
      </c>
      <c r="C2301" s="14" t="s">
        <v>5721</v>
      </c>
      <c r="D2301" s="14" t="s">
        <v>1589</v>
      </c>
      <c r="E2301" s="17" t="b">
        <v>1</v>
      </c>
      <c r="F2301" s="39" t="s">
        <v>13106</v>
      </c>
    </row>
    <row r="2302" spans="1:6" x14ac:dyDescent="0.2">
      <c r="A2302" s="91" t="str">
        <f>HYPERLINK("[#]Codes_for_GE_Names!A164:H164","LAOS")</f>
        <v>LAOS</v>
      </c>
      <c r="B2302" s="11" t="s">
        <v>5722</v>
      </c>
      <c r="C2302" s="11" t="s">
        <v>5723</v>
      </c>
      <c r="D2302" s="11" t="s">
        <v>1589</v>
      </c>
      <c r="E2302" s="15" t="b">
        <v>1</v>
      </c>
      <c r="F2302" s="43" t="s">
        <v>13107</v>
      </c>
    </row>
    <row r="2303" spans="1:6" x14ac:dyDescent="0.2">
      <c r="A2303" s="92"/>
      <c r="B2303" s="5" t="s">
        <v>5724</v>
      </c>
      <c r="C2303" s="5" t="s">
        <v>5725</v>
      </c>
      <c r="D2303" s="5" t="s">
        <v>1589</v>
      </c>
      <c r="E2303" s="16" t="b">
        <v>1</v>
      </c>
      <c r="F2303" s="38" t="s">
        <v>13108</v>
      </c>
    </row>
    <row r="2304" spans="1:6" x14ac:dyDescent="0.2">
      <c r="A2304" s="92"/>
      <c r="B2304" s="5" t="s">
        <v>5726</v>
      </c>
      <c r="C2304" s="5" t="s">
        <v>5727</v>
      </c>
      <c r="D2304" s="5" t="s">
        <v>1589</v>
      </c>
      <c r="E2304" s="16" t="b">
        <v>1</v>
      </c>
      <c r="F2304" s="38" t="s">
        <v>13109</v>
      </c>
    </row>
    <row r="2305" spans="1:6" x14ac:dyDescent="0.2">
      <c r="A2305" s="92"/>
      <c r="B2305" s="5" t="s">
        <v>5728</v>
      </c>
      <c r="C2305" s="5" t="s">
        <v>5729</v>
      </c>
      <c r="D2305" s="5" t="s">
        <v>1589</v>
      </c>
      <c r="E2305" s="16" t="b">
        <v>1</v>
      </c>
      <c r="F2305" s="38" t="s">
        <v>13110</v>
      </c>
    </row>
    <row r="2306" spans="1:6" x14ac:dyDescent="0.2">
      <c r="A2306" s="92"/>
      <c r="B2306" s="5" t="s">
        <v>5730</v>
      </c>
      <c r="C2306" s="5" t="s">
        <v>5731</v>
      </c>
      <c r="D2306" s="5" t="s">
        <v>1589</v>
      </c>
      <c r="E2306" s="16" t="b">
        <v>1</v>
      </c>
      <c r="F2306" s="38" t="s">
        <v>13111</v>
      </c>
    </row>
    <row r="2307" spans="1:6" x14ac:dyDescent="0.2">
      <c r="A2307" s="92"/>
      <c r="B2307" s="5" t="s">
        <v>5732</v>
      </c>
      <c r="C2307" s="5" t="s">
        <v>5733</v>
      </c>
      <c r="D2307" s="5" t="s">
        <v>1589</v>
      </c>
      <c r="E2307" s="16" t="b">
        <v>1</v>
      </c>
      <c r="F2307" s="38" t="s">
        <v>13112</v>
      </c>
    </row>
    <row r="2308" spans="1:6" x14ac:dyDescent="0.2">
      <c r="A2308" s="92"/>
      <c r="B2308" s="5" t="s">
        <v>5734</v>
      </c>
      <c r="C2308" s="5" t="s">
        <v>5735</v>
      </c>
      <c r="D2308" s="5" t="s">
        <v>1589</v>
      </c>
      <c r="E2308" s="16" t="b">
        <v>1</v>
      </c>
      <c r="F2308" s="38" t="s">
        <v>13113</v>
      </c>
    </row>
    <row r="2309" spans="1:6" x14ac:dyDescent="0.2">
      <c r="A2309" s="92"/>
      <c r="B2309" s="5" t="s">
        <v>5736</v>
      </c>
      <c r="C2309" s="5" t="s">
        <v>5737</v>
      </c>
      <c r="D2309" s="5" t="s">
        <v>1589</v>
      </c>
      <c r="E2309" s="16" t="b">
        <v>1</v>
      </c>
      <c r="F2309" s="38" t="s">
        <v>13114</v>
      </c>
    </row>
    <row r="2310" spans="1:6" x14ac:dyDescent="0.2">
      <c r="A2310" s="92"/>
      <c r="B2310" s="5" t="s">
        <v>5738</v>
      </c>
      <c r="C2310" s="5" t="s">
        <v>5739</v>
      </c>
      <c r="D2310" s="5" t="s">
        <v>1589</v>
      </c>
      <c r="E2310" s="16" t="b">
        <v>1</v>
      </c>
      <c r="F2310" s="38" t="s">
        <v>13115</v>
      </c>
    </row>
    <row r="2311" spans="1:6" x14ac:dyDescent="0.2">
      <c r="A2311" s="92"/>
      <c r="B2311" s="5" t="s">
        <v>5740</v>
      </c>
      <c r="C2311" s="5" t="s">
        <v>5741</v>
      </c>
      <c r="D2311" s="5" t="s">
        <v>1589</v>
      </c>
      <c r="E2311" s="16" t="b">
        <v>1</v>
      </c>
      <c r="F2311" s="38" t="s">
        <v>13116</v>
      </c>
    </row>
    <row r="2312" spans="1:6" x14ac:dyDescent="0.2">
      <c r="A2312" s="92"/>
      <c r="B2312" s="5" t="s">
        <v>5742</v>
      </c>
      <c r="C2312" s="5" t="s">
        <v>5743</v>
      </c>
      <c r="D2312" s="5" t="s">
        <v>1589</v>
      </c>
      <c r="E2312" s="16" t="b">
        <v>1</v>
      </c>
      <c r="F2312" s="38" t="s">
        <v>13117</v>
      </c>
    </row>
    <row r="2313" spans="1:6" x14ac:dyDescent="0.2">
      <c r="A2313" s="92"/>
      <c r="B2313" s="5" t="s">
        <v>5744</v>
      </c>
      <c r="C2313" s="5" t="s">
        <v>5745</v>
      </c>
      <c r="D2313" s="5" t="s">
        <v>1589</v>
      </c>
      <c r="E2313" s="16" t="b">
        <v>1</v>
      </c>
      <c r="F2313" s="38" t="s">
        <v>13118</v>
      </c>
    </row>
    <row r="2314" spans="1:6" x14ac:dyDescent="0.2">
      <c r="A2314" s="92"/>
      <c r="B2314" s="5" t="s">
        <v>5746</v>
      </c>
      <c r="C2314" s="5" t="s">
        <v>5747</v>
      </c>
      <c r="D2314" s="5" t="s">
        <v>2981</v>
      </c>
      <c r="E2314" s="16" t="b">
        <v>1</v>
      </c>
      <c r="F2314" s="38" t="s">
        <v>13119</v>
      </c>
    </row>
    <row r="2315" spans="1:6" x14ac:dyDescent="0.2">
      <c r="A2315" s="92"/>
      <c r="B2315" s="5" t="s">
        <v>5748</v>
      </c>
      <c r="C2315" s="5" t="s">
        <v>5747</v>
      </c>
      <c r="D2315" s="5" t="s">
        <v>1589</v>
      </c>
      <c r="E2315" s="16" t="b">
        <v>1</v>
      </c>
      <c r="F2315" s="38" t="s">
        <v>13120</v>
      </c>
    </row>
    <row r="2316" spans="1:6" x14ac:dyDescent="0.2">
      <c r="A2316" s="92"/>
      <c r="B2316" s="5" t="s">
        <v>5749</v>
      </c>
      <c r="C2316" s="5" t="s">
        <v>5750</v>
      </c>
      <c r="D2316" s="5" t="s">
        <v>1589</v>
      </c>
      <c r="E2316" s="16" t="b">
        <v>1</v>
      </c>
      <c r="F2316" s="38" t="s">
        <v>13121</v>
      </c>
    </row>
    <row r="2317" spans="1:6" x14ac:dyDescent="0.2">
      <c r="A2317" s="92"/>
      <c r="B2317" s="5" t="s">
        <v>5751</v>
      </c>
      <c r="C2317" s="5" t="s">
        <v>5752</v>
      </c>
      <c r="D2317" s="5" t="s">
        <v>1589</v>
      </c>
      <c r="E2317" s="16" t="b">
        <v>1</v>
      </c>
      <c r="F2317" s="38" t="s">
        <v>13122</v>
      </c>
    </row>
    <row r="2318" spans="1:6" x14ac:dyDescent="0.2">
      <c r="A2318" s="92"/>
      <c r="B2318" s="5" t="s">
        <v>5753</v>
      </c>
      <c r="C2318" s="5" t="s">
        <v>5754</v>
      </c>
      <c r="D2318" s="5" t="s">
        <v>1589</v>
      </c>
      <c r="E2318" s="16" t="b">
        <v>1</v>
      </c>
      <c r="F2318" s="38" t="s">
        <v>13123</v>
      </c>
    </row>
    <row r="2319" spans="1:6" x14ac:dyDescent="0.2">
      <c r="A2319" s="93"/>
      <c r="B2319" s="14" t="s">
        <v>5755</v>
      </c>
      <c r="C2319" s="14" t="s">
        <v>5756</v>
      </c>
      <c r="D2319" s="14" t="s">
        <v>1589</v>
      </c>
      <c r="E2319" s="17" t="b">
        <v>1</v>
      </c>
      <c r="F2319" s="39" t="s">
        <v>13124</v>
      </c>
    </row>
    <row r="2320" spans="1:6" x14ac:dyDescent="0.2">
      <c r="A2320" s="91" t="str">
        <f>HYPERLINK("[#]Codes_for_GE_Names!A165:H165","LATVIA")</f>
        <v>LATVIA</v>
      </c>
      <c r="B2320" s="11" t="s">
        <v>5757</v>
      </c>
      <c r="C2320" s="76" t="s">
        <v>16184</v>
      </c>
      <c r="D2320" s="11" t="s">
        <v>2414</v>
      </c>
      <c r="E2320" s="15" t="b">
        <v>1</v>
      </c>
      <c r="F2320" s="43" t="s">
        <v>13125</v>
      </c>
    </row>
    <row r="2321" spans="1:6" x14ac:dyDescent="0.2">
      <c r="A2321" s="92"/>
      <c r="B2321" s="5" t="s">
        <v>5758</v>
      </c>
      <c r="C2321" s="76" t="s">
        <v>16185</v>
      </c>
      <c r="D2321" s="5" t="s">
        <v>2414</v>
      </c>
      <c r="E2321" s="16" t="b">
        <v>1</v>
      </c>
      <c r="F2321" s="38" t="s">
        <v>13126</v>
      </c>
    </row>
    <row r="2322" spans="1:6" x14ac:dyDescent="0.2">
      <c r="A2322" s="92"/>
      <c r="B2322" s="5" t="s">
        <v>5759</v>
      </c>
      <c r="C2322" s="76" t="s">
        <v>16186</v>
      </c>
      <c r="D2322" s="5" t="s">
        <v>2414</v>
      </c>
      <c r="E2322" s="16" t="b">
        <v>1</v>
      </c>
      <c r="F2322" s="38" t="s">
        <v>13127</v>
      </c>
    </row>
    <row r="2323" spans="1:6" x14ac:dyDescent="0.2">
      <c r="A2323" s="92"/>
      <c r="B2323" s="5" t="s">
        <v>16536</v>
      </c>
      <c r="C2323" s="76" t="s">
        <v>16537</v>
      </c>
      <c r="D2323" s="5" t="s">
        <v>2414</v>
      </c>
      <c r="E2323" s="16" t="b">
        <v>1</v>
      </c>
      <c r="F2323" s="38" t="s">
        <v>16535</v>
      </c>
    </row>
    <row r="2324" spans="1:6" x14ac:dyDescent="0.2">
      <c r="A2324" s="92"/>
      <c r="B2324" s="5" t="s">
        <v>5760</v>
      </c>
      <c r="C2324" s="76" t="s">
        <v>16187</v>
      </c>
      <c r="D2324" s="5" t="s">
        <v>2414</v>
      </c>
      <c r="E2324" s="16" t="b">
        <v>1</v>
      </c>
      <c r="F2324" s="38" t="s">
        <v>13128</v>
      </c>
    </row>
    <row r="2325" spans="1:6" x14ac:dyDescent="0.2">
      <c r="A2325" s="92"/>
      <c r="B2325" s="5" t="s">
        <v>5761</v>
      </c>
      <c r="C2325" s="76" t="s">
        <v>16188</v>
      </c>
      <c r="D2325" s="5" t="s">
        <v>2414</v>
      </c>
      <c r="E2325" s="16" t="b">
        <v>1</v>
      </c>
      <c r="F2325" s="38" t="s">
        <v>13129</v>
      </c>
    </row>
    <row r="2326" spans="1:6" x14ac:dyDescent="0.2">
      <c r="A2326" s="92"/>
      <c r="B2326" s="5" t="s">
        <v>5762</v>
      </c>
      <c r="C2326" s="76" t="s">
        <v>16189</v>
      </c>
      <c r="D2326" s="5" t="s">
        <v>2414</v>
      </c>
      <c r="E2326" s="16" t="b">
        <v>1</v>
      </c>
      <c r="F2326" s="38" t="s">
        <v>13130</v>
      </c>
    </row>
    <row r="2327" spans="1:6" x14ac:dyDescent="0.2">
      <c r="A2327" s="92"/>
      <c r="B2327" s="5" t="s">
        <v>5763</v>
      </c>
      <c r="C2327" s="53" t="s">
        <v>5764</v>
      </c>
      <c r="D2327" s="5" t="s">
        <v>16538</v>
      </c>
      <c r="E2327" s="16" t="b">
        <v>1</v>
      </c>
      <c r="F2327" s="38" t="s">
        <v>13131</v>
      </c>
    </row>
    <row r="2328" spans="1:6" x14ac:dyDescent="0.2">
      <c r="A2328" s="92"/>
      <c r="B2328" s="5" t="s">
        <v>16541</v>
      </c>
      <c r="C2328" s="76" t="s">
        <v>16540</v>
      </c>
      <c r="D2328" s="5" t="s">
        <v>2414</v>
      </c>
      <c r="E2328" s="16" t="b">
        <v>1</v>
      </c>
      <c r="F2328" s="38" t="s">
        <v>16539</v>
      </c>
    </row>
    <row r="2329" spans="1:6" x14ac:dyDescent="0.2">
      <c r="A2329" s="92"/>
      <c r="B2329" s="5" t="s">
        <v>5765</v>
      </c>
      <c r="C2329" s="76" t="s">
        <v>16190</v>
      </c>
      <c r="D2329" s="5" t="s">
        <v>2414</v>
      </c>
      <c r="E2329" s="16" t="b">
        <v>1</v>
      </c>
      <c r="F2329" s="38" t="s">
        <v>13132</v>
      </c>
    </row>
    <row r="2330" spans="1:6" x14ac:dyDescent="0.2">
      <c r="A2330" s="92"/>
      <c r="B2330" s="5" t="s">
        <v>5766</v>
      </c>
      <c r="C2330" s="76" t="s">
        <v>16191</v>
      </c>
      <c r="D2330" s="5" t="s">
        <v>2414</v>
      </c>
      <c r="E2330" s="16" t="b">
        <v>1</v>
      </c>
      <c r="F2330" s="38" t="s">
        <v>13133</v>
      </c>
    </row>
    <row r="2331" spans="1:6" x14ac:dyDescent="0.2">
      <c r="A2331" s="92"/>
      <c r="B2331" s="5" t="s">
        <v>5768</v>
      </c>
      <c r="C2331" s="5" t="s">
        <v>5767</v>
      </c>
      <c r="D2331" s="5" t="s">
        <v>2414</v>
      </c>
      <c r="E2331" s="16" t="b">
        <v>1</v>
      </c>
      <c r="F2331" s="38" t="s">
        <v>13134</v>
      </c>
    </row>
    <row r="2332" spans="1:6" x14ac:dyDescent="0.2">
      <c r="A2332" s="92"/>
      <c r="B2332" s="5" t="s">
        <v>5769</v>
      </c>
      <c r="C2332" s="5" t="s">
        <v>5770</v>
      </c>
      <c r="D2332" s="5" t="s">
        <v>16538</v>
      </c>
      <c r="E2332" s="16" t="b">
        <v>1</v>
      </c>
      <c r="F2332" s="38" t="s">
        <v>13135</v>
      </c>
    </row>
    <row r="2333" spans="1:6" x14ac:dyDescent="0.2">
      <c r="A2333" s="92"/>
      <c r="B2333" s="5" t="s">
        <v>5771</v>
      </c>
      <c r="C2333" s="5" t="s">
        <v>5770</v>
      </c>
      <c r="D2333" s="5" t="s">
        <v>2414</v>
      </c>
      <c r="E2333" s="16" t="b">
        <v>1</v>
      </c>
      <c r="F2333" s="38" t="s">
        <v>13136</v>
      </c>
    </row>
    <row r="2334" spans="1:6" x14ac:dyDescent="0.2">
      <c r="A2334" s="92"/>
      <c r="B2334" s="5" t="s">
        <v>5772</v>
      </c>
      <c r="C2334" s="5" t="s">
        <v>5773</v>
      </c>
      <c r="D2334" s="5" t="s">
        <v>16538</v>
      </c>
      <c r="E2334" s="16" t="b">
        <v>1</v>
      </c>
      <c r="F2334" s="38" t="s">
        <v>13137</v>
      </c>
    </row>
    <row r="2335" spans="1:6" x14ac:dyDescent="0.2">
      <c r="A2335" s="92"/>
      <c r="B2335" s="5" t="s">
        <v>5774</v>
      </c>
      <c r="C2335" s="76" t="s">
        <v>16192</v>
      </c>
      <c r="D2335" s="5" t="s">
        <v>2414</v>
      </c>
      <c r="E2335" s="16" t="b">
        <v>1</v>
      </c>
      <c r="F2335" s="38" t="s">
        <v>13138</v>
      </c>
    </row>
    <row r="2336" spans="1:6" x14ac:dyDescent="0.2">
      <c r="A2336" s="92"/>
      <c r="B2336" s="5" t="s">
        <v>5775</v>
      </c>
      <c r="C2336" s="76" t="s">
        <v>16193</v>
      </c>
      <c r="D2336" s="5" t="s">
        <v>2414</v>
      </c>
      <c r="E2336" s="16" t="b">
        <v>1</v>
      </c>
      <c r="F2336" s="38" t="s">
        <v>13139</v>
      </c>
    </row>
    <row r="2337" spans="1:6" x14ac:dyDescent="0.2">
      <c r="A2337" s="92"/>
      <c r="B2337" s="5" t="s">
        <v>5776</v>
      </c>
      <c r="C2337" s="76" t="s">
        <v>16194</v>
      </c>
      <c r="D2337" s="5" t="s">
        <v>2414</v>
      </c>
      <c r="E2337" s="16" t="b">
        <v>1</v>
      </c>
      <c r="F2337" s="38" t="s">
        <v>13140</v>
      </c>
    </row>
    <row r="2338" spans="1:6" x14ac:dyDescent="0.2">
      <c r="A2338" s="92"/>
      <c r="B2338" s="5" t="s">
        <v>5777</v>
      </c>
      <c r="C2338" s="53" t="s">
        <v>5778</v>
      </c>
      <c r="D2338" s="5" t="s">
        <v>16538</v>
      </c>
      <c r="E2338" s="16" t="b">
        <v>1</v>
      </c>
      <c r="F2338" s="38" t="s">
        <v>13141</v>
      </c>
    </row>
    <row r="2339" spans="1:6" x14ac:dyDescent="0.2">
      <c r="A2339" s="92"/>
      <c r="B2339" s="5" t="s">
        <v>5779</v>
      </c>
      <c r="C2339" s="76" t="s">
        <v>16195</v>
      </c>
      <c r="D2339" s="5" t="s">
        <v>2414</v>
      </c>
      <c r="E2339" s="16" t="b">
        <v>1</v>
      </c>
      <c r="F2339" s="38" t="s">
        <v>13142</v>
      </c>
    </row>
    <row r="2340" spans="1:6" x14ac:dyDescent="0.2">
      <c r="A2340" s="92"/>
      <c r="B2340" s="5" t="s">
        <v>5780</v>
      </c>
      <c r="C2340" s="76" t="s">
        <v>16196</v>
      </c>
      <c r="D2340" s="5" t="s">
        <v>2414</v>
      </c>
      <c r="E2340" s="16" t="b">
        <v>1</v>
      </c>
      <c r="F2340" s="38" t="s">
        <v>13143</v>
      </c>
    </row>
    <row r="2341" spans="1:6" x14ac:dyDescent="0.2">
      <c r="A2341" s="92"/>
      <c r="B2341" s="5" t="s">
        <v>5781</v>
      </c>
      <c r="C2341" s="76" t="s">
        <v>16197</v>
      </c>
      <c r="D2341" s="5" t="s">
        <v>2414</v>
      </c>
      <c r="E2341" s="16" t="b">
        <v>1</v>
      </c>
      <c r="F2341" s="38" t="s">
        <v>13144</v>
      </c>
    </row>
    <row r="2342" spans="1:6" x14ac:dyDescent="0.2">
      <c r="A2342" s="92"/>
      <c r="B2342" s="5" t="s">
        <v>5782</v>
      </c>
      <c r="C2342" s="76" t="s">
        <v>16198</v>
      </c>
      <c r="D2342" s="5" t="s">
        <v>2414</v>
      </c>
      <c r="E2342" s="16" t="b">
        <v>1</v>
      </c>
      <c r="F2342" s="38" t="s">
        <v>13145</v>
      </c>
    </row>
    <row r="2343" spans="1:6" x14ac:dyDescent="0.2">
      <c r="A2343" s="92"/>
      <c r="B2343" s="5" t="s">
        <v>5783</v>
      </c>
      <c r="C2343" s="76" t="s">
        <v>16199</v>
      </c>
      <c r="D2343" s="5" t="s">
        <v>2414</v>
      </c>
      <c r="E2343" s="16" t="b">
        <v>1</v>
      </c>
      <c r="F2343" s="38" t="s">
        <v>13146</v>
      </c>
    </row>
    <row r="2344" spans="1:6" x14ac:dyDescent="0.2">
      <c r="A2344" s="92"/>
      <c r="B2344" s="5" t="s">
        <v>5784</v>
      </c>
      <c r="C2344" s="76" t="s">
        <v>16200</v>
      </c>
      <c r="D2344" s="5" t="s">
        <v>2414</v>
      </c>
      <c r="E2344" s="16" t="b">
        <v>1</v>
      </c>
      <c r="F2344" s="38" t="s">
        <v>13147</v>
      </c>
    </row>
    <row r="2345" spans="1:6" x14ac:dyDescent="0.2">
      <c r="A2345" s="92"/>
      <c r="B2345" s="5" t="s">
        <v>5785</v>
      </c>
      <c r="C2345" s="76" t="s">
        <v>16201</v>
      </c>
      <c r="D2345" s="5" t="s">
        <v>2414</v>
      </c>
      <c r="E2345" s="16" t="b">
        <v>1</v>
      </c>
      <c r="F2345" s="38" t="s">
        <v>13148</v>
      </c>
    </row>
    <row r="2346" spans="1:6" x14ac:dyDescent="0.2">
      <c r="A2346" s="92"/>
      <c r="B2346" s="5" t="s">
        <v>5786</v>
      </c>
      <c r="C2346" s="76" t="s">
        <v>16202</v>
      </c>
      <c r="D2346" s="5" t="s">
        <v>2414</v>
      </c>
      <c r="E2346" s="16" t="b">
        <v>1</v>
      </c>
      <c r="F2346" s="38" t="s">
        <v>13149</v>
      </c>
    </row>
    <row r="2347" spans="1:6" x14ac:dyDescent="0.2">
      <c r="A2347" s="92"/>
      <c r="B2347" s="5" t="s">
        <v>5787</v>
      </c>
      <c r="C2347" s="53" t="s">
        <v>5788</v>
      </c>
      <c r="D2347" s="5" t="s">
        <v>16538</v>
      </c>
      <c r="E2347" s="16" t="b">
        <v>1</v>
      </c>
      <c r="F2347" s="38" t="s">
        <v>13150</v>
      </c>
    </row>
    <row r="2348" spans="1:6" x14ac:dyDescent="0.2">
      <c r="A2348" s="92"/>
      <c r="B2348" s="5" t="s">
        <v>5789</v>
      </c>
      <c r="C2348" s="76" t="s">
        <v>5788</v>
      </c>
      <c r="D2348" s="5" t="s">
        <v>2414</v>
      </c>
      <c r="E2348" s="16" t="b">
        <v>1</v>
      </c>
      <c r="F2348" s="38" t="s">
        <v>13151</v>
      </c>
    </row>
    <row r="2349" spans="1:6" x14ac:dyDescent="0.2">
      <c r="A2349" s="92"/>
      <c r="B2349" s="5" t="s">
        <v>5790</v>
      </c>
      <c r="C2349" s="53" t="s">
        <v>5791</v>
      </c>
      <c r="D2349" s="5" t="s">
        <v>16538</v>
      </c>
      <c r="E2349" s="16" t="b">
        <v>1</v>
      </c>
      <c r="F2349" s="38" t="s">
        <v>13152</v>
      </c>
    </row>
    <row r="2350" spans="1:6" x14ac:dyDescent="0.2">
      <c r="A2350" s="92"/>
      <c r="B2350" s="5" t="s">
        <v>5792</v>
      </c>
      <c r="C2350" s="76" t="s">
        <v>16203</v>
      </c>
      <c r="D2350" s="5" t="s">
        <v>2414</v>
      </c>
      <c r="E2350" s="16" t="b">
        <v>1</v>
      </c>
      <c r="F2350" s="38" t="s">
        <v>13153</v>
      </c>
    </row>
    <row r="2351" spans="1:6" x14ac:dyDescent="0.2">
      <c r="A2351" s="92"/>
      <c r="B2351" s="5" t="s">
        <v>5793</v>
      </c>
      <c r="C2351" s="76" t="s">
        <v>16204</v>
      </c>
      <c r="D2351" s="5" t="s">
        <v>2414</v>
      </c>
      <c r="E2351" s="16" t="b">
        <v>1</v>
      </c>
      <c r="F2351" s="38" t="s">
        <v>13154</v>
      </c>
    </row>
    <row r="2352" spans="1:6" x14ac:dyDescent="0.2">
      <c r="A2352" s="92"/>
      <c r="B2352" s="5" t="s">
        <v>5794</v>
      </c>
      <c r="C2352" s="76" t="s">
        <v>16205</v>
      </c>
      <c r="D2352" s="5" t="s">
        <v>2414</v>
      </c>
      <c r="E2352" s="16" t="b">
        <v>1</v>
      </c>
      <c r="F2352" s="38" t="s">
        <v>13155</v>
      </c>
    </row>
    <row r="2353" spans="1:6" x14ac:dyDescent="0.2">
      <c r="A2353" s="92"/>
      <c r="B2353" s="5" t="s">
        <v>5795</v>
      </c>
      <c r="C2353" s="76" t="s">
        <v>16206</v>
      </c>
      <c r="D2353" s="5" t="s">
        <v>2414</v>
      </c>
      <c r="E2353" s="16" t="b">
        <v>1</v>
      </c>
      <c r="F2353" s="38" t="s">
        <v>13156</v>
      </c>
    </row>
    <row r="2354" spans="1:6" x14ac:dyDescent="0.2">
      <c r="A2354" s="92"/>
      <c r="B2354" s="5" t="s">
        <v>5796</v>
      </c>
      <c r="C2354" s="76" t="s">
        <v>16207</v>
      </c>
      <c r="D2354" s="5" t="s">
        <v>2414</v>
      </c>
      <c r="E2354" s="16" t="b">
        <v>1</v>
      </c>
      <c r="F2354" s="38" t="s">
        <v>13157</v>
      </c>
    </row>
    <row r="2355" spans="1:6" x14ac:dyDescent="0.2">
      <c r="A2355" s="92"/>
      <c r="B2355" s="5" t="s">
        <v>5797</v>
      </c>
      <c r="C2355" s="76" t="s">
        <v>16208</v>
      </c>
      <c r="D2355" s="5" t="s">
        <v>2414</v>
      </c>
      <c r="E2355" s="16" t="b">
        <v>1</v>
      </c>
      <c r="F2355" s="38" t="s">
        <v>13158</v>
      </c>
    </row>
    <row r="2356" spans="1:6" x14ac:dyDescent="0.2">
      <c r="A2356" s="92"/>
      <c r="B2356" s="5" t="s">
        <v>5798</v>
      </c>
      <c r="C2356" s="76" t="s">
        <v>16209</v>
      </c>
      <c r="D2356" s="5" t="s">
        <v>2414</v>
      </c>
      <c r="E2356" s="16" t="b">
        <v>1</v>
      </c>
      <c r="F2356" s="38" t="s">
        <v>13159</v>
      </c>
    </row>
    <row r="2357" spans="1:6" x14ac:dyDescent="0.2">
      <c r="A2357" s="92"/>
      <c r="B2357" s="5" t="s">
        <v>5799</v>
      </c>
      <c r="C2357" s="76" t="s">
        <v>16210</v>
      </c>
      <c r="D2357" s="5" t="s">
        <v>2414</v>
      </c>
      <c r="E2357" s="16" t="b">
        <v>1</v>
      </c>
      <c r="F2357" s="38" t="s">
        <v>13160</v>
      </c>
    </row>
    <row r="2358" spans="1:6" x14ac:dyDescent="0.2">
      <c r="A2358" s="92"/>
      <c r="B2358" s="5" t="s">
        <v>5800</v>
      </c>
      <c r="C2358" s="76" t="s">
        <v>16211</v>
      </c>
      <c r="D2358" s="5" t="s">
        <v>2414</v>
      </c>
      <c r="E2358" s="16" t="b">
        <v>1</v>
      </c>
      <c r="F2358" s="38" t="s">
        <v>13161</v>
      </c>
    </row>
    <row r="2359" spans="1:6" x14ac:dyDescent="0.2">
      <c r="A2359" s="92"/>
      <c r="B2359" s="5" t="s">
        <v>16543</v>
      </c>
      <c r="C2359" s="53" t="s">
        <v>5801</v>
      </c>
      <c r="D2359" s="5" t="s">
        <v>2414</v>
      </c>
      <c r="E2359" s="16" t="b">
        <v>1</v>
      </c>
      <c r="F2359" s="38" t="s">
        <v>16542</v>
      </c>
    </row>
    <row r="2360" spans="1:6" x14ac:dyDescent="0.2">
      <c r="A2360" s="92"/>
      <c r="B2360" s="5" t="s">
        <v>5802</v>
      </c>
      <c r="C2360" s="53" t="s">
        <v>16212</v>
      </c>
      <c r="D2360" s="5" t="s">
        <v>2414</v>
      </c>
      <c r="E2360" s="16" t="b">
        <v>1</v>
      </c>
      <c r="F2360" s="38" t="s">
        <v>13162</v>
      </c>
    </row>
    <row r="2361" spans="1:6" x14ac:dyDescent="0.2">
      <c r="A2361" s="92"/>
      <c r="B2361" s="5" t="s">
        <v>5803</v>
      </c>
      <c r="C2361" s="53" t="s">
        <v>5804</v>
      </c>
      <c r="D2361" s="5" t="s">
        <v>16538</v>
      </c>
      <c r="E2361" s="16" t="b">
        <v>1</v>
      </c>
      <c r="F2361" s="38" t="s">
        <v>13163</v>
      </c>
    </row>
    <row r="2362" spans="1:6" x14ac:dyDescent="0.2">
      <c r="A2362" s="92"/>
      <c r="B2362" s="5" t="s">
        <v>5805</v>
      </c>
      <c r="C2362" s="76" t="s">
        <v>5804</v>
      </c>
      <c r="D2362" s="5" t="s">
        <v>2414</v>
      </c>
      <c r="E2362" s="16" t="b">
        <v>1</v>
      </c>
      <c r="F2362" s="38" t="s">
        <v>13164</v>
      </c>
    </row>
    <row r="2363" spans="1:6" x14ac:dyDescent="0.2">
      <c r="A2363" s="91" t="str">
        <f>HYPERLINK("[#]Codes_for_GE_Names!A166:H166","LEBANON")</f>
        <v>LEBANON</v>
      </c>
      <c r="B2363" s="11" t="s">
        <v>5806</v>
      </c>
      <c r="C2363" s="11" t="s">
        <v>5807</v>
      </c>
      <c r="D2363" s="11" t="s">
        <v>2171</v>
      </c>
      <c r="E2363" s="15" t="b">
        <v>1</v>
      </c>
      <c r="F2363" s="43" t="s">
        <v>13165</v>
      </c>
    </row>
    <row r="2364" spans="1:6" x14ac:dyDescent="0.2">
      <c r="A2364" s="92"/>
      <c r="B2364" s="5" t="s">
        <v>5808</v>
      </c>
      <c r="C2364" s="5" t="s">
        <v>5809</v>
      </c>
      <c r="D2364" s="5" t="s">
        <v>2171</v>
      </c>
      <c r="E2364" s="16" t="b">
        <v>1</v>
      </c>
      <c r="F2364" s="38" t="s">
        <v>13166</v>
      </c>
    </row>
    <row r="2365" spans="1:6" x14ac:dyDescent="0.2">
      <c r="A2365" s="92"/>
      <c r="B2365" s="5" t="s">
        <v>5810</v>
      </c>
      <c r="C2365" s="5" t="s">
        <v>5811</v>
      </c>
      <c r="D2365" s="5" t="s">
        <v>2171</v>
      </c>
      <c r="E2365" s="16" t="b">
        <v>1</v>
      </c>
      <c r="F2365" s="38" t="s">
        <v>13167</v>
      </c>
    </row>
    <row r="2366" spans="1:6" x14ac:dyDescent="0.2">
      <c r="A2366" s="92"/>
      <c r="B2366" s="5" t="s">
        <v>5812</v>
      </c>
      <c r="C2366" s="5" t="s">
        <v>5813</v>
      </c>
      <c r="D2366" s="5" t="s">
        <v>2171</v>
      </c>
      <c r="E2366" s="16" t="b">
        <v>1</v>
      </c>
      <c r="F2366" s="38" t="s">
        <v>13168</v>
      </c>
    </row>
    <row r="2367" spans="1:6" x14ac:dyDescent="0.2">
      <c r="A2367" s="92"/>
      <c r="B2367" s="5" t="s">
        <v>5814</v>
      </c>
      <c r="C2367" s="5" t="s">
        <v>5815</v>
      </c>
      <c r="D2367" s="5" t="s">
        <v>2171</v>
      </c>
      <c r="E2367" s="16" t="b">
        <v>1</v>
      </c>
      <c r="F2367" s="38" t="s">
        <v>13169</v>
      </c>
    </row>
    <row r="2368" spans="1:6" x14ac:dyDescent="0.2">
      <c r="A2368" s="92"/>
      <c r="B2368" s="5" t="s">
        <v>5816</v>
      </c>
      <c r="C2368" s="5" t="s">
        <v>5817</v>
      </c>
      <c r="D2368" s="5" t="s">
        <v>2171</v>
      </c>
      <c r="E2368" s="16" t="b">
        <v>1</v>
      </c>
      <c r="F2368" s="38" t="s">
        <v>13170</v>
      </c>
    </row>
    <row r="2369" spans="1:6" x14ac:dyDescent="0.2">
      <c r="A2369" s="92"/>
      <c r="B2369" s="5" t="s">
        <v>5818</v>
      </c>
      <c r="C2369" s="5" t="s">
        <v>5819</v>
      </c>
      <c r="D2369" s="5" t="s">
        <v>2171</v>
      </c>
      <c r="E2369" s="16" t="b">
        <v>1</v>
      </c>
      <c r="F2369" s="38" t="s">
        <v>13171</v>
      </c>
    </row>
    <row r="2370" spans="1:6" x14ac:dyDescent="0.2">
      <c r="A2370" s="93"/>
      <c r="B2370" s="14" t="s">
        <v>5820</v>
      </c>
      <c r="C2370" s="14" t="s">
        <v>5821</v>
      </c>
      <c r="D2370" s="14" t="s">
        <v>2171</v>
      </c>
      <c r="E2370" s="17" t="b">
        <v>1</v>
      </c>
      <c r="F2370" s="39" t="s">
        <v>13172</v>
      </c>
    </row>
    <row r="2371" spans="1:6" x14ac:dyDescent="0.2">
      <c r="A2371" s="91" t="str">
        <f>HYPERLINK("[#]Codes_for_GE_Names!A167:H167","LESOTHO")</f>
        <v>LESOTHO</v>
      </c>
      <c r="B2371" s="11" t="s">
        <v>5822</v>
      </c>
      <c r="C2371" s="11" t="s">
        <v>5823</v>
      </c>
      <c r="D2371" s="11" t="s">
        <v>1951</v>
      </c>
      <c r="E2371" s="15" t="b">
        <v>1</v>
      </c>
      <c r="F2371" s="43" t="s">
        <v>13173</v>
      </c>
    </row>
    <row r="2372" spans="1:6" x14ac:dyDescent="0.2">
      <c r="A2372" s="92"/>
      <c r="B2372" s="5" t="s">
        <v>5824</v>
      </c>
      <c r="C2372" s="5" t="s">
        <v>5825</v>
      </c>
      <c r="D2372" s="5" t="s">
        <v>1951</v>
      </c>
      <c r="E2372" s="16" t="b">
        <v>1</v>
      </c>
      <c r="F2372" s="38" t="s">
        <v>13174</v>
      </c>
    </row>
    <row r="2373" spans="1:6" x14ac:dyDescent="0.2">
      <c r="A2373" s="92"/>
      <c r="B2373" s="5" t="s">
        <v>5826</v>
      </c>
      <c r="C2373" s="5" t="s">
        <v>5827</v>
      </c>
      <c r="D2373" s="5" t="s">
        <v>1951</v>
      </c>
      <c r="E2373" s="16" t="b">
        <v>1</v>
      </c>
      <c r="F2373" s="38" t="s">
        <v>13175</v>
      </c>
    </row>
    <row r="2374" spans="1:6" x14ac:dyDescent="0.2">
      <c r="A2374" s="92"/>
      <c r="B2374" s="5" t="s">
        <v>5828</v>
      </c>
      <c r="C2374" s="5" t="s">
        <v>5829</v>
      </c>
      <c r="D2374" s="5" t="s">
        <v>1951</v>
      </c>
      <c r="E2374" s="16" t="b">
        <v>1</v>
      </c>
      <c r="F2374" s="38" t="s">
        <v>13176</v>
      </c>
    </row>
    <row r="2375" spans="1:6" x14ac:dyDescent="0.2">
      <c r="A2375" s="92"/>
      <c r="B2375" s="5" t="s">
        <v>5830</v>
      </c>
      <c r="C2375" s="5" t="s">
        <v>5831</v>
      </c>
      <c r="D2375" s="5" t="s">
        <v>1951</v>
      </c>
      <c r="E2375" s="16" t="b">
        <v>1</v>
      </c>
      <c r="F2375" s="38" t="s">
        <v>13177</v>
      </c>
    </row>
    <row r="2376" spans="1:6" x14ac:dyDescent="0.2">
      <c r="A2376" s="92"/>
      <c r="B2376" s="5" t="s">
        <v>5832</v>
      </c>
      <c r="C2376" s="5" t="s">
        <v>5833</v>
      </c>
      <c r="D2376" s="5" t="s">
        <v>1951</v>
      </c>
      <c r="E2376" s="16" t="b">
        <v>1</v>
      </c>
      <c r="F2376" s="38" t="s">
        <v>13178</v>
      </c>
    </row>
    <row r="2377" spans="1:6" x14ac:dyDescent="0.2">
      <c r="A2377" s="92"/>
      <c r="B2377" s="5" t="s">
        <v>5834</v>
      </c>
      <c r="C2377" s="5" t="s">
        <v>5835</v>
      </c>
      <c r="D2377" s="5" t="s">
        <v>1951</v>
      </c>
      <c r="E2377" s="16" t="b">
        <v>1</v>
      </c>
      <c r="F2377" s="38" t="s">
        <v>13179</v>
      </c>
    </row>
    <row r="2378" spans="1:6" x14ac:dyDescent="0.2">
      <c r="A2378" s="92"/>
      <c r="B2378" s="5" t="s">
        <v>5836</v>
      </c>
      <c r="C2378" s="5" t="s">
        <v>5837</v>
      </c>
      <c r="D2378" s="5" t="s">
        <v>1951</v>
      </c>
      <c r="E2378" s="16" t="b">
        <v>1</v>
      </c>
      <c r="F2378" s="38" t="s">
        <v>13180</v>
      </c>
    </row>
    <row r="2379" spans="1:6" x14ac:dyDescent="0.2">
      <c r="A2379" s="92"/>
      <c r="B2379" s="5" t="s">
        <v>5838</v>
      </c>
      <c r="C2379" s="5" t="s">
        <v>5839</v>
      </c>
      <c r="D2379" s="5" t="s">
        <v>1951</v>
      </c>
      <c r="E2379" s="16" t="b">
        <v>1</v>
      </c>
      <c r="F2379" s="38" t="s">
        <v>13181</v>
      </c>
    </row>
    <row r="2380" spans="1:6" x14ac:dyDescent="0.2">
      <c r="A2380" s="93"/>
      <c r="B2380" s="14" t="s">
        <v>5840</v>
      </c>
      <c r="C2380" s="14" t="s">
        <v>5841</v>
      </c>
      <c r="D2380" s="14" t="s">
        <v>1951</v>
      </c>
      <c r="E2380" s="17" t="b">
        <v>1</v>
      </c>
      <c r="F2380" s="39" t="s">
        <v>13182</v>
      </c>
    </row>
    <row r="2381" spans="1:6" x14ac:dyDescent="0.2">
      <c r="A2381" s="91" t="str">
        <f>HYPERLINK("[#]Codes_for_GE_Names!A168:H168","LIBERIA")</f>
        <v>LIBERIA</v>
      </c>
      <c r="B2381" s="11" t="s">
        <v>5842</v>
      </c>
      <c r="C2381" s="11" t="s">
        <v>5843</v>
      </c>
      <c r="D2381" s="11" t="s">
        <v>1658</v>
      </c>
      <c r="E2381" s="15" t="b">
        <v>1</v>
      </c>
      <c r="F2381" s="43" t="s">
        <v>13183</v>
      </c>
    </row>
    <row r="2382" spans="1:6" x14ac:dyDescent="0.2">
      <c r="A2382" s="92"/>
      <c r="B2382" s="5" t="s">
        <v>5844</v>
      </c>
      <c r="C2382" s="5" t="s">
        <v>5845</v>
      </c>
      <c r="D2382" s="5" t="s">
        <v>1658</v>
      </c>
      <c r="E2382" s="16" t="b">
        <v>1</v>
      </c>
      <c r="F2382" s="38" t="s">
        <v>13184</v>
      </c>
    </row>
    <row r="2383" spans="1:6" x14ac:dyDescent="0.2">
      <c r="A2383" s="92"/>
      <c r="B2383" s="5" t="s">
        <v>5846</v>
      </c>
      <c r="C2383" s="5" t="s">
        <v>5847</v>
      </c>
      <c r="D2383" s="5" t="s">
        <v>1658</v>
      </c>
      <c r="E2383" s="16" t="b">
        <v>1</v>
      </c>
      <c r="F2383" s="38" t="s">
        <v>13185</v>
      </c>
    </row>
    <row r="2384" spans="1:6" x14ac:dyDescent="0.2">
      <c r="A2384" s="92"/>
      <c r="B2384" s="5" t="s">
        <v>5848</v>
      </c>
      <c r="C2384" s="5" t="s">
        <v>5849</v>
      </c>
      <c r="D2384" s="5" t="s">
        <v>1658</v>
      </c>
      <c r="E2384" s="16" t="b">
        <v>1</v>
      </c>
      <c r="F2384" s="38" t="s">
        <v>13186</v>
      </c>
    </row>
    <row r="2385" spans="1:6" x14ac:dyDescent="0.2">
      <c r="A2385" s="92"/>
      <c r="B2385" s="5" t="s">
        <v>5850</v>
      </c>
      <c r="C2385" s="5" t="s">
        <v>5851</v>
      </c>
      <c r="D2385" s="5" t="s">
        <v>1658</v>
      </c>
      <c r="E2385" s="16" t="b">
        <v>1</v>
      </c>
      <c r="F2385" s="38" t="s">
        <v>13187</v>
      </c>
    </row>
    <row r="2386" spans="1:6" x14ac:dyDescent="0.2">
      <c r="A2386" s="92"/>
      <c r="B2386" s="5" t="s">
        <v>5852</v>
      </c>
      <c r="C2386" s="5" t="s">
        <v>5853</v>
      </c>
      <c r="D2386" s="5" t="s">
        <v>1658</v>
      </c>
      <c r="E2386" s="16" t="b">
        <v>1</v>
      </c>
      <c r="F2386" s="38" t="s">
        <v>13188</v>
      </c>
    </row>
    <row r="2387" spans="1:6" x14ac:dyDescent="0.2">
      <c r="A2387" s="92"/>
      <c r="B2387" s="5" t="s">
        <v>5854</v>
      </c>
      <c r="C2387" s="5" t="s">
        <v>5855</v>
      </c>
      <c r="D2387" s="5" t="s">
        <v>1658</v>
      </c>
      <c r="E2387" s="16" t="b">
        <v>1</v>
      </c>
      <c r="F2387" s="38" t="s">
        <v>13189</v>
      </c>
    </row>
    <row r="2388" spans="1:6" x14ac:dyDescent="0.2">
      <c r="A2388" s="92"/>
      <c r="B2388" s="5" t="s">
        <v>5856</v>
      </c>
      <c r="C2388" s="5" t="s">
        <v>5857</v>
      </c>
      <c r="D2388" s="5" t="s">
        <v>1658</v>
      </c>
      <c r="E2388" s="16" t="b">
        <v>1</v>
      </c>
      <c r="F2388" s="38" t="s">
        <v>13190</v>
      </c>
    </row>
    <row r="2389" spans="1:6" x14ac:dyDescent="0.2">
      <c r="A2389" s="92"/>
      <c r="B2389" s="5" t="s">
        <v>5858</v>
      </c>
      <c r="C2389" s="5" t="s">
        <v>5859</v>
      </c>
      <c r="D2389" s="5" t="s">
        <v>1658</v>
      </c>
      <c r="E2389" s="16" t="b">
        <v>1</v>
      </c>
      <c r="F2389" s="38" t="s">
        <v>13191</v>
      </c>
    </row>
    <row r="2390" spans="1:6" x14ac:dyDescent="0.2">
      <c r="A2390" s="92"/>
      <c r="B2390" s="5" t="s">
        <v>5860</v>
      </c>
      <c r="C2390" s="5" t="s">
        <v>5861</v>
      </c>
      <c r="D2390" s="5" t="s">
        <v>1658</v>
      </c>
      <c r="E2390" s="16" t="b">
        <v>1</v>
      </c>
      <c r="F2390" s="38" t="s">
        <v>13192</v>
      </c>
    </row>
    <row r="2391" spans="1:6" x14ac:dyDescent="0.2">
      <c r="A2391" s="92"/>
      <c r="B2391" s="5" t="s">
        <v>5862</v>
      </c>
      <c r="C2391" s="5" t="s">
        <v>5863</v>
      </c>
      <c r="D2391" s="5" t="s">
        <v>1658</v>
      </c>
      <c r="E2391" s="16" t="b">
        <v>1</v>
      </c>
      <c r="F2391" s="38" t="s">
        <v>13193</v>
      </c>
    </row>
    <row r="2392" spans="1:6" x14ac:dyDescent="0.2">
      <c r="A2392" s="92"/>
      <c r="B2392" s="5" t="s">
        <v>5864</v>
      </c>
      <c r="C2392" s="5" t="s">
        <v>5865</v>
      </c>
      <c r="D2392" s="5" t="s">
        <v>1658</v>
      </c>
      <c r="E2392" s="16" t="b">
        <v>1</v>
      </c>
      <c r="F2392" s="38" t="s">
        <v>13194</v>
      </c>
    </row>
    <row r="2393" spans="1:6" x14ac:dyDescent="0.2">
      <c r="A2393" s="92"/>
      <c r="B2393" s="5" t="s">
        <v>5866</v>
      </c>
      <c r="C2393" s="5" t="s">
        <v>5867</v>
      </c>
      <c r="D2393" s="5" t="s">
        <v>1658</v>
      </c>
      <c r="E2393" s="16" t="b">
        <v>1</v>
      </c>
      <c r="F2393" s="38" t="s">
        <v>13195</v>
      </c>
    </row>
    <row r="2394" spans="1:6" x14ac:dyDescent="0.2">
      <c r="A2394" s="92"/>
      <c r="B2394" s="5" t="s">
        <v>5868</v>
      </c>
      <c r="C2394" s="5" t="s">
        <v>5869</v>
      </c>
      <c r="D2394" s="5" t="s">
        <v>1658</v>
      </c>
      <c r="E2394" s="16" t="b">
        <v>1</v>
      </c>
      <c r="F2394" s="38" t="s">
        <v>13196</v>
      </c>
    </row>
    <row r="2395" spans="1:6" x14ac:dyDescent="0.2">
      <c r="A2395" s="93"/>
      <c r="B2395" s="14" t="s">
        <v>5870</v>
      </c>
      <c r="C2395" s="14" t="s">
        <v>5871</v>
      </c>
      <c r="D2395" s="14" t="s">
        <v>1658</v>
      </c>
      <c r="E2395" s="17" t="b">
        <v>1</v>
      </c>
      <c r="F2395" s="39" t="s">
        <v>13197</v>
      </c>
    </row>
    <row r="2396" spans="1:6" x14ac:dyDescent="0.2">
      <c r="A2396" s="91" t="str">
        <f>HYPERLINK("[#]Codes_for_GE_Names!A169:H169","LIBYA")</f>
        <v>LIBYA</v>
      </c>
      <c r="B2396" s="11" t="s">
        <v>5872</v>
      </c>
      <c r="C2396" s="11" t="s">
        <v>5873</v>
      </c>
      <c r="D2396" s="11" t="s">
        <v>2171</v>
      </c>
      <c r="E2396" s="15" t="b">
        <v>1</v>
      </c>
      <c r="F2396" s="43" t="s">
        <v>13198</v>
      </c>
    </row>
    <row r="2397" spans="1:6" x14ac:dyDescent="0.2">
      <c r="A2397" s="92"/>
      <c r="B2397" s="5" t="s">
        <v>5874</v>
      </c>
      <c r="C2397" s="5" t="s">
        <v>5875</v>
      </c>
      <c r="D2397" s="5" t="s">
        <v>2171</v>
      </c>
      <c r="E2397" s="16" t="b">
        <v>1</v>
      </c>
      <c r="F2397" s="38" t="s">
        <v>13199</v>
      </c>
    </row>
    <row r="2398" spans="1:6" x14ac:dyDescent="0.2">
      <c r="A2398" s="92"/>
      <c r="B2398" s="5" t="s">
        <v>5876</v>
      </c>
      <c r="C2398" s="5" t="s">
        <v>5877</v>
      </c>
      <c r="D2398" s="5" t="s">
        <v>2171</v>
      </c>
      <c r="E2398" s="16" t="b">
        <v>1</v>
      </c>
      <c r="F2398" s="38" t="s">
        <v>13200</v>
      </c>
    </row>
    <row r="2399" spans="1:6" x14ac:dyDescent="0.2">
      <c r="A2399" s="92"/>
      <c r="B2399" s="5" t="s">
        <v>5878</v>
      </c>
      <c r="C2399" s="5" t="s">
        <v>5879</v>
      </c>
      <c r="D2399" s="5" t="s">
        <v>2171</v>
      </c>
      <c r="E2399" s="16" t="b">
        <v>1</v>
      </c>
      <c r="F2399" s="38" t="s">
        <v>13201</v>
      </c>
    </row>
    <row r="2400" spans="1:6" x14ac:dyDescent="0.2">
      <c r="A2400" s="92"/>
      <c r="B2400" s="5" t="s">
        <v>5880</v>
      </c>
      <c r="C2400" s="5" t="s">
        <v>5881</v>
      </c>
      <c r="D2400" s="5" t="s">
        <v>2171</v>
      </c>
      <c r="E2400" s="16" t="b">
        <v>1</v>
      </c>
      <c r="F2400" s="38" t="s">
        <v>13202</v>
      </c>
    </row>
    <row r="2401" spans="1:6" x14ac:dyDescent="0.2">
      <c r="A2401" s="92"/>
      <c r="B2401" s="5" t="s">
        <v>5882</v>
      </c>
      <c r="C2401" s="5" t="s">
        <v>5883</v>
      </c>
      <c r="D2401" s="5" t="s">
        <v>2171</v>
      </c>
      <c r="E2401" s="16" t="b">
        <v>1</v>
      </c>
      <c r="F2401" s="38" t="s">
        <v>13203</v>
      </c>
    </row>
    <row r="2402" spans="1:6" x14ac:dyDescent="0.2">
      <c r="A2402" s="92"/>
      <c r="B2402" s="5" t="s">
        <v>5884</v>
      </c>
      <c r="C2402" s="5" t="s">
        <v>5885</v>
      </c>
      <c r="D2402" s="5" t="s">
        <v>2171</v>
      </c>
      <c r="E2402" s="16" t="b">
        <v>1</v>
      </c>
      <c r="F2402" s="38" t="s">
        <v>13204</v>
      </c>
    </row>
    <row r="2403" spans="1:6" x14ac:dyDescent="0.2">
      <c r="A2403" s="92"/>
      <c r="B2403" s="5" t="s">
        <v>5886</v>
      </c>
      <c r="C2403" s="5" t="s">
        <v>5887</v>
      </c>
      <c r="D2403" s="5" t="s">
        <v>2171</v>
      </c>
      <c r="E2403" s="16" t="b">
        <v>1</v>
      </c>
      <c r="F2403" s="38" t="s">
        <v>13205</v>
      </c>
    </row>
    <row r="2404" spans="1:6" x14ac:dyDescent="0.2">
      <c r="A2404" s="92"/>
      <c r="B2404" s="5" t="s">
        <v>5888</v>
      </c>
      <c r="C2404" s="5" t="s">
        <v>5889</v>
      </c>
      <c r="D2404" s="5" t="s">
        <v>2171</v>
      </c>
      <c r="E2404" s="16" t="b">
        <v>1</v>
      </c>
      <c r="F2404" s="38" t="s">
        <v>13206</v>
      </c>
    </row>
    <row r="2405" spans="1:6" x14ac:dyDescent="0.2">
      <c r="A2405" s="92"/>
      <c r="B2405" s="5" t="s">
        <v>5890</v>
      </c>
      <c r="C2405" s="5" t="s">
        <v>5891</v>
      </c>
      <c r="D2405" s="5" t="s">
        <v>2171</v>
      </c>
      <c r="E2405" s="16" t="b">
        <v>1</v>
      </c>
      <c r="F2405" s="38" t="s">
        <v>13207</v>
      </c>
    </row>
    <row r="2406" spans="1:6" x14ac:dyDescent="0.2">
      <c r="A2406" s="92"/>
      <c r="B2406" s="5" t="s">
        <v>5892</v>
      </c>
      <c r="C2406" s="5" t="s">
        <v>5893</v>
      </c>
      <c r="D2406" s="5" t="s">
        <v>2171</v>
      </c>
      <c r="E2406" s="16" t="b">
        <v>1</v>
      </c>
      <c r="F2406" s="38" t="s">
        <v>13208</v>
      </c>
    </row>
    <row r="2407" spans="1:6" x14ac:dyDescent="0.2">
      <c r="A2407" s="92"/>
      <c r="B2407" s="5" t="s">
        <v>5894</v>
      </c>
      <c r="C2407" s="5" t="s">
        <v>5895</v>
      </c>
      <c r="D2407" s="5" t="s">
        <v>2171</v>
      </c>
      <c r="E2407" s="16" t="b">
        <v>1</v>
      </c>
      <c r="F2407" s="38" t="s">
        <v>13209</v>
      </c>
    </row>
    <row r="2408" spans="1:6" x14ac:dyDescent="0.2">
      <c r="A2408" s="92"/>
      <c r="B2408" s="5" t="s">
        <v>5896</v>
      </c>
      <c r="C2408" s="5" t="s">
        <v>5897</v>
      </c>
      <c r="D2408" s="5" t="s">
        <v>2171</v>
      </c>
      <c r="E2408" s="16" t="b">
        <v>1</v>
      </c>
      <c r="F2408" s="38" t="s">
        <v>13210</v>
      </c>
    </row>
    <row r="2409" spans="1:6" x14ac:dyDescent="0.2">
      <c r="A2409" s="92"/>
      <c r="B2409" s="5" t="s">
        <v>5898</v>
      </c>
      <c r="C2409" s="5" t="s">
        <v>5899</v>
      </c>
      <c r="D2409" s="5" t="s">
        <v>2171</v>
      </c>
      <c r="E2409" s="16" t="b">
        <v>1</v>
      </c>
      <c r="F2409" s="38" t="s">
        <v>13211</v>
      </c>
    </row>
    <row r="2410" spans="1:6" x14ac:dyDescent="0.2">
      <c r="A2410" s="92"/>
      <c r="B2410" s="5" t="s">
        <v>5900</v>
      </c>
      <c r="C2410" s="5" t="s">
        <v>5901</v>
      </c>
      <c r="D2410" s="5" t="s">
        <v>2171</v>
      </c>
      <c r="E2410" s="16" t="b">
        <v>1</v>
      </c>
      <c r="F2410" s="38" t="s">
        <v>13212</v>
      </c>
    </row>
    <row r="2411" spans="1:6" x14ac:dyDescent="0.2">
      <c r="A2411" s="92"/>
      <c r="B2411" s="5" t="s">
        <v>5902</v>
      </c>
      <c r="C2411" s="5" t="s">
        <v>5903</v>
      </c>
      <c r="D2411" s="5" t="s">
        <v>2171</v>
      </c>
      <c r="E2411" s="16" t="b">
        <v>1</v>
      </c>
      <c r="F2411" s="38" t="s">
        <v>13213</v>
      </c>
    </row>
    <row r="2412" spans="1:6" x14ac:dyDescent="0.2">
      <c r="A2412" s="92"/>
      <c r="B2412" s="5" t="s">
        <v>5904</v>
      </c>
      <c r="C2412" s="5" t="s">
        <v>5905</v>
      </c>
      <c r="D2412" s="5" t="s">
        <v>2171</v>
      </c>
      <c r="E2412" s="16" t="b">
        <v>1</v>
      </c>
      <c r="F2412" s="38" t="s">
        <v>13214</v>
      </c>
    </row>
    <row r="2413" spans="1:6" x14ac:dyDescent="0.2">
      <c r="A2413" s="92"/>
      <c r="B2413" s="5" t="s">
        <v>5906</v>
      </c>
      <c r="C2413" s="5" t="s">
        <v>5907</v>
      </c>
      <c r="D2413" s="5" t="s">
        <v>2171</v>
      </c>
      <c r="E2413" s="16" t="b">
        <v>1</v>
      </c>
      <c r="F2413" s="38" t="s">
        <v>13215</v>
      </c>
    </row>
    <row r="2414" spans="1:6" x14ac:dyDescent="0.2">
      <c r="A2414" s="92"/>
      <c r="B2414" s="5" t="s">
        <v>5908</v>
      </c>
      <c r="C2414" s="5" t="s">
        <v>5909</v>
      </c>
      <c r="D2414" s="5" t="s">
        <v>2171</v>
      </c>
      <c r="E2414" s="16" t="b">
        <v>1</v>
      </c>
      <c r="F2414" s="38" t="s">
        <v>13216</v>
      </c>
    </row>
    <row r="2415" spans="1:6" x14ac:dyDescent="0.2">
      <c r="A2415" s="92"/>
      <c r="B2415" s="5" t="s">
        <v>5910</v>
      </c>
      <c r="C2415" s="5" t="s">
        <v>5911</v>
      </c>
      <c r="D2415" s="5" t="s">
        <v>2171</v>
      </c>
      <c r="E2415" s="16" t="b">
        <v>1</v>
      </c>
      <c r="F2415" s="38" t="s">
        <v>13217</v>
      </c>
    </row>
    <row r="2416" spans="1:6" x14ac:dyDescent="0.2">
      <c r="A2416" s="92"/>
      <c r="B2416" s="5" t="s">
        <v>5912</v>
      </c>
      <c r="C2416" s="5" t="s">
        <v>5913</v>
      </c>
      <c r="D2416" s="5" t="s">
        <v>2171</v>
      </c>
      <c r="E2416" s="16" t="b">
        <v>1</v>
      </c>
      <c r="F2416" s="38" t="s">
        <v>13218</v>
      </c>
    </row>
    <row r="2417" spans="1:6" x14ac:dyDescent="0.2">
      <c r="A2417" s="93"/>
      <c r="B2417" s="14" t="s">
        <v>5914</v>
      </c>
      <c r="C2417" s="14" t="s">
        <v>5915</v>
      </c>
      <c r="D2417" s="14" t="s">
        <v>2171</v>
      </c>
      <c r="E2417" s="17" t="b">
        <v>1</v>
      </c>
      <c r="F2417" s="39" t="s">
        <v>13219</v>
      </c>
    </row>
    <row r="2418" spans="1:6" x14ac:dyDescent="0.2">
      <c r="A2418" s="91" t="str">
        <f>HYPERLINK("[#]Codes_for_GE_Names!A170:H170","LIECHTENSTEIN")</f>
        <v>LIECHTENSTEIN</v>
      </c>
      <c r="B2418" s="11" t="s">
        <v>5916</v>
      </c>
      <c r="C2418" s="11" t="s">
        <v>5917</v>
      </c>
      <c r="D2418" s="11" t="s">
        <v>2984</v>
      </c>
      <c r="E2418" s="15" t="b">
        <v>1</v>
      </c>
      <c r="F2418" s="43" t="s">
        <v>13220</v>
      </c>
    </row>
    <row r="2419" spans="1:6" x14ac:dyDescent="0.2">
      <c r="A2419" s="92"/>
      <c r="B2419" s="5" t="s">
        <v>5918</v>
      </c>
      <c r="C2419" s="5" t="s">
        <v>5919</v>
      </c>
      <c r="D2419" s="5" t="s">
        <v>2984</v>
      </c>
      <c r="E2419" s="16" t="b">
        <v>1</v>
      </c>
      <c r="F2419" s="38" t="s">
        <v>13221</v>
      </c>
    </row>
    <row r="2420" spans="1:6" x14ac:dyDescent="0.2">
      <c r="A2420" s="92"/>
      <c r="B2420" s="5" t="s">
        <v>5920</v>
      </c>
      <c r="C2420" s="5" t="s">
        <v>5921</v>
      </c>
      <c r="D2420" s="5" t="s">
        <v>2984</v>
      </c>
      <c r="E2420" s="16" t="b">
        <v>1</v>
      </c>
      <c r="F2420" s="38" t="s">
        <v>13222</v>
      </c>
    </row>
    <row r="2421" spans="1:6" x14ac:dyDescent="0.2">
      <c r="A2421" s="92"/>
      <c r="B2421" s="5" t="s">
        <v>5922</v>
      </c>
      <c r="C2421" s="5" t="s">
        <v>5923</v>
      </c>
      <c r="D2421" s="5" t="s">
        <v>2984</v>
      </c>
      <c r="E2421" s="16" t="b">
        <v>1</v>
      </c>
      <c r="F2421" s="38" t="s">
        <v>13223</v>
      </c>
    </row>
    <row r="2422" spans="1:6" x14ac:dyDescent="0.2">
      <c r="A2422" s="92"/>
      <c r="B2422" s="5" t="s">
        <v>5924</v>
      </c>
      <c r="C2422" s="5" t="s">
        <v>5925</v>
      </c>
      <c r="D2422" s="5" t="s">
        <v>2984</v>
      </c>
      <c r="E2422" s="16" t="b">
        <v>1</v>
      </c>
      <c r="F2422" s="38" t="s">
        <v>13224</v>
      </c>
    </row>
    <row r="2423" spans="1:6" x14ac:dyDescent="0.2">
      <c r="A2423" s="92"/>
      <c r="B2423" s="5" t="s">
        <v>5926</v>
      </c>
      <c r="C2423" s="5" t="s">
        <v>5927</v>
      </c>
      <c r="D2423" s="5" t="s">
        <v>2984</v>
      </c>
      <c r="E2423" s="16" t="b">
        <v>1</v>
      </c>
      <c r="F2423" s="38" t="s">
        <v>13225</v>
      </c>
    </row>
    <row r="2424" spans="1:6" x14ac:dyDescent="0.2">
      <c r="A2424" s="92"/>
      <c r="B2424" s="5" t="s">
        <v>5928</v>
      </c>
      <c r="C2424" s="5" t="s">
        <v>5929</v>
      </c>
      <c r="D2424" s="5" t="s">
        <v>2984</v>
      </c>
      <c r="E2424" s="16" t="b">
        <v>1</v>
      </c>
      <c r="F2424" s="38" t="s">
        <v>13226</v>
      </c>
    </row>
    <row r="2425" spans="1:6" x14ac:dyDescent="0.2">
      <c r="A2425" s="92"/>
      <c r="B2425" s="5" t="s">
        <v>5930</v>
      </c>
      <c r="C2425" s="5" t="s">
        <v>5931</v>
      </c>
      <c r="D2425" s="5" t="s">
        <v>2984</v>
      </c>
      <c r="E2425" s="16" t="b">
        <v>1</v>
      </c>
      <c r="F2425" s="38" t="s">
        <v>13227</v>
      </c>
    </row>
    <row r="2426" spans="1:6" x14ac:dyDescent="0.2">
      <c r="A2426" s="92"/>
      <c r="B2426" s="5" t="s">
        <v>5932</v>
      </c>
      <c r="C2426" s="5" t="s">
        <v>5933</v>
      </c>
      <c r="D2426" s="5" t="s">
        <v>2984</v>
      </c>
      <c r="E2426" s="16" t="b">
        <v>1</v>
      </c>
      <c r="F2426" s="38" t="s">
        <v>13228</v>
      </c>
    </row>
    <row r="2427" spans="1:6" x14ac:dyDescent="0.2">
      <c r="A2427" s="92"/>
      <c r="B2427" s="5" t="s">
        <v>5934</v>
      </c>
      <c r="C2427" s="5" t="s">
        <v>5935</v>
      </c>
      <c r="D2427" s="5" t="s">
        <v>2984</v>
      </c>
      <c r="E2427" s="16" t="b">
        <v>1</v>
      </c>
      <c r="F2427" s="38" t="s">
        <v>13229</v>
      </c>
    </row>
    <row r="2428" spans="1:6" x14ac:dyDescent="0.2">
      <c r="A2428" s="93"/>
      <c r="B2428" s="14" t="s">
        <v>5936</v>
      </c>
      <c r="C2428" s="14" t="s">
        <v>5937</v>
      </c>
      <c r="D2428" s="14" t="s">
        <v>2984</v>
      </c>
      <c r="E2428" s="17" t="b">
        <v>1</v>
      </c>
      <c r="F2428" s="39" t="s">
        <v>13230</v>
      </c>
    </row>
    <row r="2429" spans="1:6" x14ac:dyDescent="0.2">
      <c r="A2429" s="91" t="str">
        <f>HYPERLINK("[#]Codes_for_GE_Names!A171:H171","LITHUANIA")</f>
        <v>LITHUANIA</v>
      </c>
      <c r="B2429" s="11" t="s">
        <v>5938</v>
      </c>
      <c r="C2429" s="11" t="s">
        <v>5939</v>
      </c>
      <c r="D2429" s="29" t="s">
        <v>1658</v>
      </c>
      <c r="E2429" s="30" t="b">
        <v>0</v>
      </c>
      <c r="F2429" s="46" t="s">
        <v>11653</v>
      </c>
    </row>
    <row r="2430" spans="1:6" x14ac:dyDescent="0.2">
      <c r="A2430" s="92"/>
      <c r="B2430" s="5" t="s">
        <v>5940</v>
      </c>
      <c r="C2430" s="5" t="s">
        <v>5941</v>
      </c>
      <c r="D2430" s="5" t="s">
        <v>5942</v>
      </c>
      <c r="E2430" s="16" t="b">
        <v>1</v>
      </c>
      <c r="F2430" s="38" t="s">
        <v>13231</v>
      </c>
    </row>
    <row r="2431" spans="1:6" x14ac:dyDescent="0.2">
      <c r="A2431" s="92"/>
      <c r="B2431" s="5" t="s">
        <v>5943</v>
      </c>
      <c r="C2431" s="5" t="s">
        <v>5944</v>
      </c>
      <c r="D2431" s="5" t="s">
        <v>5945</v>
      </c>
      <c r="E2431" s="16" t="b">
        <v>1</v>
      </c>
      <c r="F2431" s="38" t="s">
        <v>13232</v>
      </c>
    </row>
    <row r="2432" spans="1:6" x14ac:dyDescent="0.2">
      <c r="A2432" s="92"/>
      <c r="B2432" s="5" t="s">
        <v>5946</v>
      </c>
      <c r="C2432" s="5" t="s">
        <v>5947</v>
      </c>
      <c r="D2432" s="5" t="s">
        <v>2414</v>
      </c>
      <c r="E2432" s="16" t="b">
        <v>1</v>
      </c>
      <c r="F2432" s="38" t="s">
        <v>13233</v>
      </c>
    </row>
    <row r="2433" spans="1:6" x14ac:dyDescent="0.2">
      <c r="A2433" s="92"/>
      <c r="B2433" s="5" t="s">
        <v>5948</v>
      </c>
      <c r="C2433" s="5" t="s">
        <v>5949</v>
      </c>
      <c r="D2433" s="5" t="s">
        <v>5945</v>
      </c>
      <c r="E2433" s="16" t="b">
        <v>1</v>
      </c>
      <c r="F2433" s="38" t="s">
        <v>13234</v>
      </c>
    </row>
    <row r="2434" spans="1:6" x14ac:dyDescent="0.2">
      <c r="A2434" s="92"/>
      <c r="B2434" s="5" t="s">
        <v>5950</v>
      </c>
      <c r="C2434" s="5" t="s">
        <v>5951</v>
      </c>
      <c r="D2434" s="5" t="s">
        <v>5945</v>
      </c>
      <c r="E2434" s="16" t="b">
        <v>1</v>
      </c>
      <c r="F2434" s="38" t="s">
        <v>13235</v>
      </c>
    </row>
    <row r="2435" spans="1:6" x14ac:dyDescent="0.2">
      <c r="A2435" s="92"/>
      <c r="B2435" s="5" t="s">
        <v>5952</v>
      </c>
      <c r="C2435" s="5" t="s">
        <v>5953</v>
      </c>
      <c r="D2435" s="25" t="s">
        <v>1658</v>
      </c>
      <c r="E2435" s="26" t="b">
        <v>0</v>
      </c>
      <c r="F2435" s="44" t="s">
        <v>11653</v>
      </c>
    </row>
    <row r="2436" spans="1:6" x14ac:dyDescent="0.2">
      <c r="A2436" s="92"/>
      <c r="B2436" s="5" t="s">
        <v>5954</v>
      </c>
      <c r="C2436" s="5" t="s">
        <v>16544</v>
      </c>
      <c r="D2436" s="5" t="s">
        <v>2414</v>
      </c>
      <c r="E2436" s="16" t="b">
        <v>1</v>
      </c>
      <c r="F2436" s="38" t="s">
        <v>13236</v>
      </c>
    </row>
    <row r="2437" spans="1:6" x14ac:dyDescent="0.2">
      <c r="A2437" s="92"/>
      <c r="B2437" s="5" t="s">
        <v>5955</v>
      </c>
      <c r="C2437" s="5" t="s">
        <v>5956</v>
      </c>
      <c r="D2437" s="5" t="s">
        <v>5945</v>
      </c>
      <c r="E2437" s="16" t="b">
        <v>1</v>
      </c>
      <c r="F2437" s="38" t="s">
        <v>13237</v>
      </c>
    </row>
    <row r="2438" spans="1:6" x14ac:dyDescent="0.2">
      <c r="A2438" s="92"/>
      <c r="B2438" s="5" t="s">
        <v>5957</v>
      </c>
      <c r="C2438" s="5" t="s">
        <v>5958</v>
      </c>
      <c r="D2438" s="5" t="s">
        <v>5945</v>
      </c>
      <c r="E2438" s="16" t="b">
        <v>1</v>
      </c>
      <c r="F2438" s="38" t="s">
        <v>13238</v>
      </c>
    </row>
    <row r="2439" spans="1:6" x14ac:dyDescent="0.2">
      <c r="A2439" s="92"/>
      <c r="B2439" s="5" t="s">
        <v>5959</v>
      </c>
      <c r="C2439" s="5" t="s">
        <v>5960</v>
      </c>
      <c r="D2439" s="5" t="s">
        <v>5945</v>
      </c>
      <c r="E2439" s="16" t="b">
        <v>1</v>
      </c>
      <c r="F2439" s="38" t="s">
        <v>13239</v>
      </c>
    </row>
    <row r="2440" spans="1:6" x14ac:dyDescent="0.2">
      <c r="A2440" s="92"/>
      <c r="B2440" s="5" t="s">
        <v>5961</v>
      </c>
      <c r="C2440" s="5" t="s">
        <v>5962</v>
      </c>
      <c r="D2440" s="5" t="s">
        <v>5942</v>
      </c>
      <c r="E2440" s="16" t="b">
        <v>1</v>
      </c>
      <c r="F2440" s="38" t="s">
        <v>13240</v>
      </c>
    </row>
    <row r="2441" spans="1:6" x14ac:dyDescent="0.2">
      <c r="A2441" s="92"/>
      <c r="B2441" s="5" t="s">
        <v>5963</v>
      </c>
      <c r="C2441" s="5" t="s">
        <v>5964</v>
      </c>
      <c r="D2441" s="5" t="s">
        <v>5945</v>
      </c>
      <c r="E2441" s="16" t="b">
        <v>1</v>
      </c>
      <c r="F2441" s="38" t="s">
        <v>13241</v>
      </c>
    </row>
    <row r="2442" spans="1:6" x14ac:dyDescent="0.2">
      <c r="A2442" s="92"/>
      <c r="B2442" s="5" t="s">
        <v>5965</v>
      </c>
      <c r="C2442" s="5" t="s">
        <v>5966</v>
      </c>
      <c r="D2442" s="5" t="s">
        <v>5945</v>
      </c>
      <c r="E2442" s="16" t="b">
        <v>1</v>
      </c>
      <c r="F2442" s="38" t="s">
        <v>13242</v>
      </c>
    </row>
    <row r="2443" spans="1:6" x14ac:dyDescent="0.2">
      <c r="A2443" s="92"/>
      <c r="B2443" s="5" t="s">
        <v>5967</v>
      </c>
      <c r="C2443" s="5" t="s">
        <v>5968</v>
      </c>
      <c r="D2443" s="5" t="s">
        <v>5945</v>
      </c>
      <c r="E2443" s="16" t="b">
        <v>1</v>
      </c>
      <c r="F2443" s="38" t="s">
        <v>13243</v>
      </c>
    </row>
    <row r="2444" spans="1:6" x14ac:dyDescent="0.2">
      <c r="A2444" s="92"/>
      <c r="B2444" s="5" t="s">
        <v>5969</v>
      </c>
      <c r="C2444" s="5" t="s">
        <v>5970</v>
      </c>
      <c r="D2444" s="25" t="s">
        <v>1658</v>
      </c>
      <c r="E2444" s="26" t="b">
        <v>0</v>
      </c>
      <c r="F2444" s="44" t="s">
        <v>11653</v>
      </c>
    </row>
    <row r="2445" spans="1:6" x14ac:dyDescent="0.2">
      <c r="A2445" s="92"/>
      <c r="B2445" s="5" t="s">
        <v>5971</v>
      </c>
      <c r="C2445" s="5" t="s">
        <v>5972</v>
      </c>
      <c r="D2445" s="5" t="s">
        <v>5945</v>
      </c>
      <c r="E2445" s="16" t="b">
        <v>1</v>
      </c>
      <c r="F2445" s="38" t="s">
        <v>13244</v>
      </c>
    </row>
    <row r="2446" spans="1:6" x14ac:dyDescent="0.2">
      <c r="A2446" s="92"/>
      <c r="B2446" s="5" t="s">
        <v>5973</v>
      </c>
      <c r="C2446" s="5" t="s">
        <v>5974</v>
      </c>
      <c r="D2446" s="5" t="s">
        <v>5942</v>
      </c>
      <c r="E2446" s="16" t="b">
        <v>1</v>
      </c>
      <c r="F2446" s="38" t="s">
        <v>13245</v>
      </c>
    </row>
    <row r="2447" spans="1:6" x14ac:dyDescent="0.2">
      <c r="A2447" s="92"/>
      <c r="B2447" s="5" t="s">
        <v>5975</v>
      </c>
      <c r="C2447" s="5" t="s">
        <v>5976</v>
      </c>
      <c r="D2447" s="5" t="s">
        <v>5945</v>
      </c>
      <c r="E2447" s="16" t="b">
        <v>1</v>
      </c>
      <c r="F2447" s="38" t="s">
        <v>13246</v>
      </c>
    </row>
    <row r="2448" spans="1:6" x14ac:dyDescent="0.2">
      <c r="A2448" s="92"/>
      <c r="B2448" s="5" t="s">
        <v>5977</v>
      </c>
      <c r="C2448" s="5" t="s">
        <v>5978</v>
      </c>
      <c r="D2448" s="5" t="s">
        <v>2414</v>
      </c>
      <c r="E2448" s="16" t="b">
        <v>1</v>
      </c>
      <c r="F2448" s="38" t="s">
        <v>13247</v>
      </c>
    </row>
    <row r="2449" spans="1:6" x14ac:dyDescent="0.2">
      <c r="A2449" s="92"/>
      <c r="B2449" s="5" t="s">
        <v>5979</v>
      </c>
      <c r="C2449" s="5" t="s">
        <v>5980</v>
      </c>
      <c r="D2449" s="5" t="s">
        <v>5942</v>
      </c>
      <c r="E2449" s="16" t="b">
        <v>1</v>
      </c>
      <c r="F2449" s="38" t="s">
        <v>13248</v>
      </c>
    </row>
    <row r="2450" spans="1:6" x14ac:dyDescent="0.2">
      <c r="A2450" s="92"/>
      <c r="B2450" s="5" t="s">
        <v>5981</v>
      </c>
      <c r="C2450" s="5" t="s">
        <v>5982</v>
      </c>
      <c r="D2450" s="5" t="s">
        <v>5945</v>
      </c>
      <c r="E2450" s="16" t="b">
        <v>1</v>
      </c>
      <c r="F2450" s="38" t="s">
        <v>13249</v>
      </c>
    </row>
    <row r="2451" spans="1:6" x14ac:dyDescent="0.2">
      <c r="A2451" s="92"/>
      <c r="B2451" s="5" t="s">
        <v>5983</v>
      </c>
      <c r="C2451" s="5" t="s">
        <v>5984</v>
      </c>
      <c r="D2451" s="5" t="s">
        <v>5945</v>
      </c>
      <c r="E2451" s="16" t="b">
        <v>1</v>
      </c>
      <c r="F2451" s="38" t="s">
        <v>13250</v>
      </c>
    </row>
    <row r="2452" spans="1:6" x14ac:dyDescent="0.2">
      <c r="A2452" s="92"/>
      <c r="B2452" s="5" t="s">
        <v>5985</v>
      </c>
      <c r="C2452" s="5" t="s">
        <v>5986</v>
      </c>
      <c r="D2452" s="25" t="s">
        <v>1658</v>
      </c>
      <c r="E2452" s="26" t="b">
        <v>0</v>
      </c>
      <c r="F2452" s="44" t="s">
        <v>11653</v>
      </c>
    </row>
    <row r="2453" spans="1:6" x14ac:dyDescent="0.2">
      <c r="A2453" s="92"/>
      <c r="B2453" s="5" t="s">
        <v>5987</v>
      </c>
      <c r="C2453" s="5" t="s">
        <v>16545</v>
      </c>
      <c r="D2453" s="5" t="s">
        <v>2414</v>
      </c>
      <c r="E2453" s="16" t="b">
        <v>1</v>
      </c>
      <c r="F2453" s="38" t="s">
        <v>13251</v>
      </c>
    </row>
    <row r="2454" spans="1:6" x14ac:dyDescent="0.2">
      <c r="A2454" s="92"/>
      <c r="B2454" s="5" t="s">
        <v>5988</v>
      </c>
      <c r="C2454" s="5" t="s">
        <v>5989</v>
      </c>
      <c r="D2454" s="5" t="s">
        <v>2414</v>
      </c>
      <c r="E2454" s="16" t="b">
        <v>1</v>
      </c>
      <c r="F2454" s="38" t="s">
        <v>13252</v>
      </c>
    </row>
    <row r="2455" spans="1:6" x14ac:dyDescent="0.2">
      <c r="A2455" s="92"/>
      <c r="B2455" s="5" t="s">
        <v>5990</v>
      </c>
      <c r="C2455" s="5" t="s">
        <v>5991</v>
      </c>
      <c r="D2455" s="5" t="s">
        <v>5945</v>
      </c>
      <c r="E2455" s="16" t="b">
        <v>1</v>
      </c>
      <c r="F2455" s="38" t="s">
        <v>13253</v>
      </c>
    </row>
    <row r="2456" spans="1:6" x14ac:dyDescent="0.2">
      <c r="A2456" s="92"/>
      <c r="B2456" s="5" t="s">
        <v>5992</v>
      </c>
      <c r="C2456" s="5" t="s">
        <v>5993</v>
      </c>
      <c r="D2456" s="5" t="s">
        <v>5945</v>
      </c>
      <c r="E2456" s="16" t="b">
        <v>1</v>
      </c>
      <c r="F2456" s="38" t="s">
        <v>13254</v>
      </c>
    </row>
    <row r="2457" spans="1:6" x14ac:dyDescent="0.2">
      <c r="A2457" s="92"/>
      <c r="B2457" s="5" t="s">
        <v>5994</v>
      </c>
      <c r="C2457" s="5" t="s">
        <v>5995</v>
      </c>
      <c r="D2457" s="5" t="s">
        <v>5945</v>
      </c>
      <c r="E2457" s="16" t="b">
        <v>1</v>
      </c>
      <c r="F2457" s="38" t="s">
        <v>13255</v>
      </c>
    </row>
    <row r="2458" spans="1:6" x14ac:dyDescent="0.2">
      <c r="A2458" s="92"/>
      <c r="B2458" s="5" t="s">
        <v>5996</v>
      </c>
      <c r="C2458" s="5" t="s">
        <v>5997</v>
      </c>
      <c r="D2458" s="25" t="s">
        <v>1658</v>
      </c>
      <c r="E2458" s="26" t="b">
        <v>0</v>
      </c>
      <c r="F2458" s="44" t="s">
        <v>11653</v>
      </c>
    </row>
    <row r="2459" spans="1:6" x14ac:dyDescent="0.2">
      <c r="A2459" s="92"/>
      <c r="B2459" s="5" t="s">
        <v>5998</v>
      </c>
      <c r="C2459" s="5" t="s">
        <v>5999</v>
      </c>
      <c r="D2459" s="5" t="s">
        <v>5945</v>
      </c>
      <c r="E2459" s="16" t="b">
        <v>1</v>
      </c>
      <c r="F2459" s="38" t="s">
        <v>13256</v>
      </c>
    </row>
    <row r="2460" spans="1:6" x14ac:dyDescent="0.2">
      <c r="A2460" s="92"/>
      <c r="B2460" s="5" t="s">
        <v>6000</v>
      </c>
      <c r="C2460" s="5" t="s">
        <v>6001</v>
      </c>
      <c r="D2460" s="5" t="s">
        <v>5945</v>
      </c>
      <c r="E2460" s="16" t="b">
        <v>1</v>
      </c>
      <c r="F2460" s="38" t="s">
        <v>13257</v>
      </c>
    </row>
    <row r="2461" spans="1:6" x14ac:dyDescent="0.2">
      <c r="A2461" s="92"/>
      <c r="B2461" s="5" t="s">
        <v>6002</v>
      </c>
      <c r="C2461" s="5" t="s">
        <v>6003</v>
      </c>
      <c r="D2461" s="5" t="s">
        <v>5942</v>
      </c>
      <c r="E2461" s="16" t="b">
        <v>1</v>
      </c>
      <c r="F2461" s="38" t="s">
        <v>13258</v>
      </c>
    </row>
    <row r="2462" spans="1:6" x14ac:dyDescent="0.2">
      <c r="A2462" s="92"/>
      <c r="B2462" s="5" t="s">
        <v>6004</v>
      </c>
      <c r="C2462" s="5" t="s">
        <v>6005</v>
      </c>
      <c r="D2462" s="5" t="s">
        <v>5945</v>
      </c>
      <c r="E2462" s="16" t="b">
        <v>1</v>
      </c>
      <c r="F2462" s="38" t="s">
        <v>13259</v>
      </c>
    </row>
    <row r="2463" spans="1:6" x14ac:dyDescent="0.2">
      <c r="A2463" s="92"/>
      <c r="B2463" s="5" t="s">
        <v>6006</v>
      </c>
      <c r="C2463" s="5" t="s">
        <v>6007</v>
      </c>
      <c r="D2463" s="5" t="s">
        <v>5945</v>
      </c>
      <c r="E2463" s="16" t="b">
        <v>1</v>
      </c>
      <c r="F2463" s="38" t="s">
        <v>13260</v>
      </c>
    </row>
    <row r="2464" spans="1:6" x14ac:dyDescent="0.2">
      <c r="A2464" s="92"/>
      <c r="B2464" s="5" t="s">
        <v>6008</v>
      </c>
      <c r="C2464" s="5" t="s">
        <v>6009</v>
      </c>
      <c r="D2464" s="5" t="s">
        <v>5945</v>
      </c>
      <c r="E2464" s="16" t="b">
        <v>1</v>
      </c>
      <c r="F2464" s="38" t="s">
        <v>13261</v>
      </c>
    </row>
    <row r="2465" spans="1:6" x14ac:dyDescent="0.2">
      <c r="A2465" s="92"/>
      <c r="B2465" s="5" t="s">
        <v>6010</v>
      </c>
      <c r="C2465" s="5" t="s">
        <v>6011</v>
      </c>
      <c r="D2465" s="25" t="s">
        <v>1658</v>
      </c>
      <c r="E2465" s="26" t="b">
        <v>0</v>
      </c>
      <c r="F2465" s="44" t="s">
        <v>11653</v>
      </c>
    </row>
    <row r="2466" spans="1:6" x14ac:dyDescent="0.2">
      <c r="A2466" s="92"/>
      <c r="B2466" s="5" t="s">
        <v>6012</v>
      </c>
      <c r="C2466" s="5" t="s">
        <v>6013</v>
      </c>
      <c r="D2466" s="5" t="s">
        <v>5945</v>
      </c>
      <c r="E2466" s="16" t="b">
        <v>1</v>
      </c>
      <c r="F2466" s="38" t="s">
        <v>13262</v>
      </c>
    </row>
    <row r="2467" spans="1:6" x14ac:dyDescent="0.2">
      <c r="A2467" s="92"/>
      <c r="B2467" s="5" t="s">
        <v>6014</v>
      </c>
      <c r="C2467" s="5" t="s">
        <v>6015</v>
      </c>
      <c r="D2467" s="5" t="s">
        <v>5945</v>
      </c>
      <c r="E2467" s="16" t="b">
        <v>1</v>
      </c>
      <c r="F2467" s="38" t="s">
        <v>13263</v>
      </c>
    </row>
    <row r="2468" spans="1:6" x14ac:dyDescent="0.2">
      <c r="A2468" s="92"/>
      <c r="B2468" s="5" t="s">
        <v>6016</v>
      </c>
      <c r="C2468" s="5" t="s">
        <v>6017</v>
      </c>
      <c r="D2468" s="5" t="s">
        <v>5945</v>
      </c>
      <c r="E2468" s="16" t="b">
        <v>1</v>
      </c>
      <c r="F2468" s="38" t="s">
        <v>13264</v>
      </c>
    </row>
    <row r="2469" spans="1:6" x14ac:dyDescent="0.2">
      <c r="A2469" s="92"/>
      <c r="B2469" s="5" t="s">
        <v>6018</v>
      </c>
      <c r="C2469" s="5" t="s">
        <v>6019</v>
      </c>
      <c r="D2469" s="5" t="s">
        <v>5945</v>
      </c>
      <c r="E2469" s="16" t="b">
        <v>1</v>
      </c>
      <c r="F2469" s="38" t="s">
        <v>13265</v>
      </c>
    </row>
    <row r="2470" spans="1:6" x14ac:dyDescent="0.2">
      <c r="A2470" s="92"/>
      <c r="B2470" s="5" t="s">
        <v>6020</v>
      </c>
      <c r="C2470" s="5" t="s">
        <v>6021</v>
      </c>
      <c r="D2470" s="5" t="s">
        <v>5945</v>
      </c>
      <c r="E2470" s="16" t="b">
        <v>1</v>
      </c>
      <c r="F2470" s="38" t="s">
        <v>13266</v>
      </c>
    </row>
    <row r="2471" spans="1:6" x14ac:dyDescent="0.2">
      <c r="A2471" s="92"/>
      <c r="B2471" s="5" t="s">
        <v>6022</v>
      </c>
      <c r="C2471" s="5" t="s">
        <v>6023</v>
      </c>
      <c r="D2471" s="5" t="s">
        <v>5945</v>
      </c>
      <c r="E2471" s="16" t="b">
        <v>1</v>
      </c>
      <c r="F2471" s="38" t="s">
        <v>13267</v>
      </c>
    </row>
    <row r="2472" spans="1:6" x14ac:dyDescent="0.2">
      <c r="A2472" s="92"/>
      <c r="B2472" s="5" t="s">
        <v>6024</v>
      </c>
      <c r="C2472" s="5" t="s">
        <v>6025</v>
      </c>
      <c r="D2472" s="5" t="s">
        <v>5942</v>
      </c>
      <c r="E2472" s="16" t="b">
        <v>1</v>
      </c>
      <c r="F2472" s="38" t="s">
        <v>13268</v>
      </c>
    </row>
    <row r="2473" spans="1:6" x14ac:dyDescent="0.2">
      <c r="A2473" s="92"/>
      <c r="B2473" s="5" t="s">
        <v>6026</v>
      </c>
      <c r="C2473" s="5" t="s">
        <v>6027</v>
      </c>
      <c r="D2473" s="25" t="s">
        <v>1658</v>
      </c>
      <c r="E2473" s="26" t="b">
        <v>0</v>
      </c>
      <c r="F2473" s="44" t="s">
        <v>11653</v>
      </c>
    </row>
    <row r="2474" spans="1:6" x14ac:dyDescent="0.2">
      <c r="A2474" s="92"/>
      <c r="B2474" s="5" t="s">
        <v>6028</v>
      </c>
      <c r="C2474" s="5" t="s">
        <v>6029</v>
      </c>
      <c r="D2474" s="5" t="s">
        <v>5945</v>
      </c>
      <c r="E2474" s="16" t="b">
        <v>1</v>
      </c>
      <c r="F2474" s="38" t="s">
        <v>13269</v>
      </c>
    </row>
    <row r="2475" spans="1:6" x14ac:dyDescent="0.2">
      <c r="A2475" s="92"/>
      <c r="B2475" s="5" t="s">
        <v>6030</v>
      </c>
      <c r="C2475" s="5" t="s">
        <v>6031</v>
      </c>
      <c r="D2475" s="5" t="s">
        <v>2414</v>
      </c>
      <c r="E2475" s="16" t="b">
        <v>1</v>
      </c>
      <c r="F2475" s="38" t="s">
        <v>13270</v>
      </c>
    </row>
    <row r="2476" spans="1:6" x14ac:dyDescent="0.2">
      <c r="A2476" s="92"/>
      <c r="B2476" s="5" t="s">
        <v>6032</v>
      </c>
      <c r="C2476" s="5" t="s">
        <v>6033</v>
      </c>
      <c r="D2476" s="5" t="s">
        <v>5945</v>
      </c>
      <c r="E2476" s="16" t="b">
        <v>1</v>
      </c>
      <c r="F2476" s="38" t="s">
        <v>13271</v>
      </c>
    </row>
    <row r="2477" spans="1:6" x14ac:dyDescent="0.2">
      <c r="A2477" s="92"/>
      <c r="B2477" s="5" t="s">
        <v>6034</v>
      </c>
      <c r="C2477" s="5" t="s">
        <v>6035</v>
      </c>
      <c r="D2477" s="5" t="s">
        <v>5945</v>
      </c>
      <c r="E2477" s="16" t="b">
        <v>1</v>
      </c>
      <c r="F2477" s="38" t="s">
        <v>13272</v>
      </c>
    </row>
    <row r="2478" spans="1:6" x14ac:dyDescent="0.2">
      <c r="A2478" s="92"/>
      <c r="B2478" s="5" t="s">
        <v>6036</v>
      </c>
      <c r="C2478" s="5" t="s">
        <v>6037</v>
      </c>
      <c r="D2478" s="25" t="s">
        <v>1658</v>
      </c>
      <c r="E2478" s="26" t="b">
        <v>0</v>
      </c>
      <c r="F2478" s="44" t="s">
        <v>11653</v>
      </c>
    </row>
    <row r="2479" spans="1:6" x14ac:dyDescent="0.2">
      <c r="A2479" s="92"/>
      <c r="B2479" s="5" t="s">
        <v>6038</v>
      </c>
      <c r="C2479" s="5" t="s">
        <v>6039</v>
      </c>
      <c r="D2479" s="5" t="s">
        <v>5945</v>
      </c>
      <c r="E2479" s="16" t="b">
        <v>1</v>
      </c>
      <c r="F2479" s="38" t="s">
        <v>13273</v>
      </c>
    </row>
    <row r="2480" spans="1:6" x14ac:dyDescent="0.2">
      <c r="A2480" s="92"/>
      <c r="B2480" s="5" t="s">
        <v>6040</v>
      </c>
      <c r="C2480" s="5" t="s">
        <v>6041</v>
      </c>
      <c r="D2480" s="5" t="s">
        <v>5945</v>
      </c>
      <c r="E2480" s="16" t="b">
        <v>1</v>
      </c>
      <c r="F2480" s="38" t="s">
        <v>13274</v>
      </c>
    </row>
    <row r="2481" spans="1:6" x14ac:dyDescent="0.2">
      <c r="A2481" s="92"/>
      <c r="B2481" s="5" t="s">
        <v>6042</v>
      </c>
      <c r="C2481" s="5" t="s">
        <v>16546</v>
      </c>
      <c r="D2481" s="5" t="s">
        <v>2414</v>
      </c>
      <c r="E2481" s="16" t="b">
        <v>1</v>
      </c>
      <c r="F2481" s="38" t="s">
        <v>13275</v>
      </c>
    </row>
    <row r="2482" spans="1:6" x14ac:dyDescent="0.2">
      <c r="A2482" s="92"/>
      <c r="B2482" s="5" t="s">
        <v>6043</v>
      </c>
      <c r="C2482" s="5" t="s">
        <v>6044</v>
      </c>
      <c r="D2482" s="5" t="s">
        <v>5945</v>
      </c>
      <c r="E2482" s="16" t="b">
        <v>1</v>
      </c>
      <c r="F2482" s="38" t="s">
        <v>13276</v>
      </c>
    </row>
    <row r="2483" spans="1:6" x14ac:dyDescent="0.2">
      <c r="A2483" s="92"/>
      <c r="B2483" s="5" t="s">
        <v>6045</v>
      </c>
      <c r="C2483" s="5" t="s">
        <v>6046</v>
      </c>
      <c r="D2483" s="25" t="s">
        <v>1658</v>
      </c>
      <c r="E2483" s="26" t="b">
        <v>0</v>
      </c>
      <c r="F2483" s="44" t="s">
        <v>11653</v>
      </c>
    </row>
    <row r="2484" spans="1:6" x14ac:dyDescent="0.2">
      <c r="A2484" s="92"/>
      <c r="B2484" s="5" t="s">
        <v>6047</v>
      </c>
      <c r="C2484" s="5" t="s">
        <v>6048</v>
      </c>
      <c r="D2484" s="5" t="s">
        <v>5945</v>
      </c>
      <c r="E2484" s="16" t="b">
        <v>1</v>
      </c>
      <c r="F2484" s="38" t="s">
        <v>13277</v>
      </c>
    </row>
    <row r="2485" spans="1:6" x14ac:dyDescent="0.2">
      <c r="A2485" s="92"/>
      <c r="B2485" s="5" t="s">
        <v>6049</v>
      </c>
      <c r="C2485" s="5" t="s">
        <v>6050</v>
      </c>
      <c r="D2485" s="5" t="s">
        <v>5945</v>
      </c>
      <c r="E2485" s="16" t="b">
        <v>1</v>
      </c>
      <c r="F2485" s="38" t="s">
        <v>13278</v>
      </c>
    </row>
    <row r="2486" spans="1:6" x14ac:dyDescent="0.2">
      <c r="A2486" s="92"/>
      <c r="B2486" s="5" t="s">
        <v>6051</v>
      </c>
      <c r="C2486" s="5" t="s">
        <v>6052</v>
      </c>
      <c r="D2486" s="5" t="s">
        <v>5945</v>
      </c>
      <c r="E2486" s="16" t="b">
        <v>1</v>
      </c>
      <c r="F2486" s="38" t="s">
        <v>13279</v>
      </c>
    </row>
    <row r="2487" spans="1:6" x14ac:dyDescent="0.2">
      <c r="A2487" s="92"/>
      <c r="B2487" s="5" t="s">
        <v>6053</v>
      </c>
      <c r="C2487" s="5" t="s">
        <v>6054</v>
      </c>
      <c r="D2487" s="5" t="s">
        <v>5945</v>
      </c>
      <c r="E2487" s="16" t="b">
        <v>1</v>
      </c>
      <c r="F2487" s="38" t="s">
        <v>13280</v>
      </c>
    </row>
    <row r="2488" spans="1:6" x14ac:dyDescent="0.2">
      <c r="A2488" s="92"/>
      <c r="B2488" s="5" t="s">
        <v>6055</v>
      </c>
      <c r="C2488" s="5" t="s">
        <v>6056</v>
      </c>
      <c r="D2488" s="5" t="s">
        <v>2414</v>
      </c>
      <c r="E2488" s="16" t="b">
        <v>1</v>
      </c>
      <c r="F2488" s="38" t="s">
        <v>13281</v>
      </c>
    </row>
    <row r="2489" spans="1:6" x14ac:dyDescent="0.2">
      <c r="A2489" s="92"/>
      <c r="B2489" s="5" t="s">
        <v>6057</v>
      </c>
      <c r="C2489" s="5" t="s">
        <v>6058</v>
      </c>
      <c r="D2489" s="5" t="s">
        <v>5945</v>
      </c>
      <c r="E2489" s="16" t="b">
        <v>1</v>
      </c>
      <c r="F2489" s="38" t="s">
        <v>13282</v>
      </c>
    </row>
    <row r="2490" spans="1:6" x14ac:dyDescent="0.2">
      <c r="A2490" s="92"/>
      <c r="B2490" s="5" t="s">
        <v>6059</v>
      </c>
      <c r="C2490" s="5" t="s">
        <v>6060</v>
      </c>
      <c r="D2490" s="25" t="s">
        <v>1658</v>
      </c>
      <c r="E2490" s="26" t="b">
        <v>0</v>
      </c>
      <c r="F2490" s="44" t="s">
        <v>11653</v>
      </c>
    </row>
    <row r="2491" spans="1:6" x14ac:dyDescent="0.2">
      <c r="A2491" s="92"/>
      <c r="B2491" s="5" t="s">
        <v>6061</v>
      </c>
      <c r="C2491" s="5" t="s">
        <v>6062</v>
      </c>
      <c r="D2491" s="5" t="s">
        <v>2414</v>
      </c>
      <c r="E2491" s="16" t="b">
        <v>1</v>
      </c>
      <c r="F2491" s="38" t="s">
        <v>13283</v>
      </c>
    </row>
    <row r="2492" spans="1:6" x14ac:dyDescent="0.2">
      <c r="A2492" s="92"/>
      <c r="B2492" s="5" t="s">
        <v>6063</v>
      </c>
      <c r="C2492" s="5" t="s">
        <v>6064</v>
      </c>
      <c r="D2492" s="5" t="s">
        <v>5945</v>
      </c>
      <c r="E2492" s="16" t="b">
        <v>1</v>
      </c>
      <c r="F2492" s="38" t="s">
        <v>13284</v>
      </c>
    </row>
    <row r="2493" spans="1:6" x14ac:dyDescent="0.2">
      <c r="A2493" s="92"/>
      <c r="B2493" s="5" t="s">
        <v>6065</v>
      </c>
      <c r="C2493" s="5" t="s">
        <v>6066</v>
      </c>
      <c r="D2493" s="5" t="s">
        <v>5945</v>
      </c>
      <c r="E2493" s="16" t="b">
        <v>1</v>
      </c>
      <c r="F2493" s="38" t="s">
        <v>13285</v>
      </c>
    </row>
    <row r="2494" spans="1:6" x14ac:dyDescent="0.2">
      <c r="A2494" s="92"/>
      <c r="B2494" s="5" t="s">
        <v>6067</v>
      </c>
      <c r="C2494" s="5" t="s">
        <v>6068</v>
      </c>
      <c r="D2494" s="5" t="s">
        <v>5945</v>
      </c>
      <c r="E2494" s="16" t="b">
        <v>1</v>
      </c>
      <c r="F2494" s="38" t="s">
        <v>13286</v>
      </c>
    </row>
    <row r="2495" spans="1:6" x14ac:dyDescent="0.2">
      <c r="A2495" s="92"/>
      <c r="B2495" s="5" t="s">
        <v>6069</v>
      </c>
      <c r="C2495" s="5" t="s">
        <v>6070</v>
      </c>
      <c r="D2495" s="5" t="s">
        <v>5945</v>
      </c>
      <c r="E2495" s="16" t="b">
        <v>1</v>
      </c>
      <c r="F2495" s="38" t="s">
        <v>13287</v>
      </c>
    </row>
    <row r="2496" spans="1:6" x14ac:dyDescent="0.2">
      <c r="A2496" s="92"/>
      <c r="B2496" s="5" t="s">
        <v>6071</v>
      </c>
      <c r="C2496" s="5" t="s">
        <v>6072</v>
      </c>
      <c r="D2496" s="5" t="s">
        <v>5945</v>
      </c>
      <c r="E2496" s="16" t="b">
        <v>1</v>
      </c>
      <c r="F2496" s="38" t="s">
        <v>13288</v>
      </c>
    </row>
    <row r="2497" spans="1:6" x14ac:dyDescent="0.2">
      <c r="A2497" s="92"/>
      <c r="B2497" s="5" t="s">
        <v>6073</v>
      </c>
      <c r="C2497" s="5" t="s">
        <v>6074</v>
      </c>
      <c r="D2497" s="5" t="s">
        <v>5942</v>
      </c>
      <c r="E2497" s="16" t="b">
        <v>1</v>
      </c>
      <c r="F2497" s="38" t="s">
        <v>13289</v>
      </c>
    </row>
    <row r="2498" spans="1:6" x14ac:dyDescent="0.2">
      <c r="A2498" s="93"/>
      <c r="B2498" s="14" t="s">
        <v>6075</v>
      </c>
      <c r="C2498" s="14" t="s">
        <v>6076</v>
      </c>
      <c r="D2498" s="14" t="s">
        <v>5945</v>
      </c>
      <c r="E2498" s="17" t="b">
        <v>1</v>
      </c>
      <c r="F2498" s="39" t="s">
        <v>13290</v>
      </c>
    </row>
    <row r="2499" spans="1:6" x14ac:dyDescent="0.2">
      <c r="A2499" s="91" t="str">
        <f>HYPERLINK("[#]Codes_for_GE_Names!A172:H172","LUXEMBOURG")</f>
        <v>LUXEMBOURG</v>
      </c>
      <c r="B2499" s="11" t="s">
        <v>6077</v>
      </c>
      <c r="C2499" s="11" t="s">
        <v>6078</v>
      </c>
      <c r="D2499" s="11" t="s">
        <v>6079</v>
      </c>
      <c r="E2499" s="15" t="b">
        <v>1</v>
      </c>
      <c r="F2499" s="43" t="s">
        <v>13291</v>
      </c>
    </row>
    <row r="2500" spans="1:6" x14ac:dyDescent="0.2">
      <c r="A2500" s="92"/>
      <c r="B2500" s="5" t="s">
        <v>6080</v>
      </c>
      <c r="C2500" s="5" t="s">
        <v>6081</v>
      </c>
      <c r="D2500" s="5" t="s">
        <v>6079</v>
      </c>
      <c r="E2500" s="16" t="b">
        <v>1</v>
      </c>
      <c r="F2500" s="38" t="s">
        <v>13292</v>
      </c>
    </row>
    <row r="2501" spans="1:6" x14ac:dyDescent="0.2">
      <c r="A2501" s="92"/>
      <c r="B2501" s="5" t="s">
        <v>6082</v>
      </c>
      <c r="C2501" s="5" t="s">
        <v>6083</v>
      </c>
      <c r="D2501" s="5" t="s">
        <v>6079</v>
      </c>
      <c r="E2501" s="16" t="b">
        <v>1</v>
      </c>
      <c r="F2501" s="38" t="s">
        <v>13293</v>
      </c>
    </row>
    <row r="2502" spans="1:6" x14ac:dyDescent="0.2">
      <c r="A2502" s="92"/>
      <c r="B2502" s="5" t="s">
        <v>6084</v>
      </c>
      <c r="C2502" s="5" t="s">
        <v>6085</v>
      </c>
      <c r="D2502" s="5" t="s">
        <v>6079</v>
      </c>
      <c r="E2502" s="16" t="b">
        <v>1</v>
      </c>
      <c r="F2502" s="38" t="s">
        <v>13294</v>
      </c>
    </row>
    <row r="2503" spans="1:6" x14ac:dyDescent="0.2">
      <c r="A2503" s="92"/>
      <c r="B2503" s="5" t="s">
        <v>6086</v>
      </c>
      <c r="C2503" s="5" t="s">
        <v>6087</v>
      </c>
      <c r="D2503" s="5" t="s">
        <v>6079</v>
      </c>
      <c r="E2503" s="16" t="b">
        <v>1</v>
      </c>
      <c r="F2503" s="38" t="s">
        <v>13295</v>
      </c>
    </row>
    <row r="2504" spans="1:6" x14ac:dyDescent="0.2">
      <c r="A2504" s="92"/>
      <c r="B2504" s="5" t="s">
        <v>6088</v>
      </c>
      <c r="C2504" s="5" t="s">
        <v>6089</v>
      </c>
      <c r="D2504" s="5" t="s">
        <v>6079</v>
      </c>
      <c r="E2504" s="16" t="b">
        <v>1</v>
      </c>
      <c r="F2504" s="38" t="s">
        <v>13296</v>
      </c>
    </row>
    <row r="2505" spans="1:6" x14ac:dyDescent="0.2">
      <c r="A2505" s="92"/>
      <c r="B2505" s="5" t="s">
        <v>6090</v>
      </c>
      <c r="C2505" s="5" t="s">
        <v>881</v>
      </c>
      <c r="D2505" s="5" t="s">
        <v>6079</v>
      </c>
      <c r="E2505" s="16" t="b">
        <v>1</v>
      </c>
      <c r="F2505" s="38" t="s">
        <v>13297</v>
      </c>
    </row>
    <row r="2506" spans="1:6" x14ac:dyDescent="0.2">
      <c r="A2506" s="92"/>
      <c r="B2506" s="5" t="s">
        <v>6091</v>
      </c>
      <c r="C2506" s="5" t="s">
        <v>6092</v>
      </c>
      <c r="D2506" s="5" t="s">
        <v>6079</v>
      </c>
      <c r="E2506" s="16" t="b">
        <v>1</v>
      </c>
      <c r="F2506" s="38" t="s">
        <v>13298</v>
      </c>
    </row>
    <row r="2507" spans="1:6" x14ac:dyDescent="0.2">
      <c r="A2507" s="92"/>
      <c r="B2507" s="5" t="s">
        <v>6093</v>
      </c>
      <c r="C2507" s="5" t="s">
        <v>6094</v>
      </c>
      <c r="D2507" s="5" t="s">
        <v>6079</v>
      </c>
      <c r="E2507" s="16" t="b">
        <v>1</v>
      </c>
      <c r="F2507" s="38" t="s">
        <v>13299</v>
      </c>
    </row>
    <row r="2508" spans="1:6" x14ac:dyDescent="0.2">
      <c r="A2508" s="92"/>
      <c r="B2508" s="5" t="s">
        <v>6095</v>
      </c>
      <c r="C2508" s="5" t="s">
        <v>6096</v>
      </c>
      <c r="D2508" s="5" t="s">
        <v>6079</v>
      </c>
      <c r="E2508" s="16" t="b">
        <v>1</v>
      </c>
      <c r="F2508" s="38" t="s">
        <v>13300</v>
      </c>
    </row>
    <row r="2509" spans="1:6" x14ac:dyDescent="0.2">
      <c r="A2509" s="92"/>
      <c r="B2509" s="5" t="s">
        <v>6097</v>
      </c>
      <c r="C2509" s="5" t="s">
        <v>6098</v>
      </c>
      <c r="D2509" s="5" t="s">
        <v>6079</v>
      </c>
      <c r="E2509" s="16" t="b">
        <v>1</v>
      </c>
      <c r="F2509" s="38" t="s">
        <v>13301</v>
      </c>
    </row>
    <row r="2510" spans="1:6" x14ac:dyDescent="0.2">
      <c r="A2510" s="93"/>
      <c r="B2510" s="14" t="s">
        <v>6099</v>
      </c>
      <c r="C2510" s="14" t="s">
        <v>6100</v>
      </c>
      <c r="D2510" s="14" t="s">
        <v>6079</v>
      </c>
      <c r="E2510" s="17" t="b">
        <v>1</v>
      </c>
      <c r="F2510" s="39" t="s">
        <v>13302</v>
      </c>
    </row>
    <row r="2511" spans="1:6" x14ac:dyDescent="0.2">
      <c r="A2511" s="91" t="str">
        <f>HYPERLINK("[#]Codes_for_GE_Names!A174:H174","MADAGASCAR")</f>
        <v>MADAGASCAR</v>
      </c>
      <c r="B2511" s="11" t="s">
        <v>6101</v>
      </c>
      <c r="C2511" s="11" t="s">
        <v>6102</v>
      </c>
      <c r="D2511" s="11" t="s">
        <v>1589</v>
      </c>
      <c r="E2511" s="15" t="b">
        <v>1</v>
      </c>
      <c r="F2511" s="43" t="s">
        <v>13374</v>
      </c>
    </row>
    <row r="2512" spans="1:6" x14ac:dyDescent="0.2">
      <c r="A2512" s="92"/>
      <c r="B2512" s="5" t="s">
        <v>6103</v>
      </c>
      <c r="C2512" s="5" t="s">
        <v>6104</v>
      </c>
      <c r="D2512" s="5" t="s">
        <v>1589</v>
      </c>
      <c r="E2512" s="16" t="b">
        <v>1</v>
      </c>
      <c r="F2512" s="38" t="s">
        <v>13375</v>
      </c>
    </row>
    <row r="2513" spans="1:6" x14ac:dyDescent="0.2">
      <c r="A2513" s="92"/>
      <c r="B2513" s="5" t="s">
        <v>6105</v>
      </c>
      <c r="C2513" s="5" t="s">
        <v>6106</v>
      </c>
      <c r="D2513" s="5" t="s">
        <v>1589</v>
      </c>
      <c r="E2513" s="16" t="b">
        <v>1</v>
      </c>
      <c r="F2513" s="38" t="s">
        <v>13376</v>
      </c>
    </row>
    <row r="2514" spans="1:6" x14ac:dyDescent="0.2">
      <c r="A2514" s="92"/>
      <c r="B2514" s="5" t="s">
        <v>6107</v>
      </c>
      <c r="C2514" s="5" t="s">
        <v>6108</v>
      </c>
      <c r="D2514" s="5" t="s">
        <v>1589</v>
      </c>
      <c r="E2514" s="16" t="b">
        <v>1</v>
      </c>
      <c r="F2514" s="38" t="s">
        <v>13377</v>
      </c>
    </row>
    <row r="2515" spans="1:6" x14ac:dyDescent="0.2">
      <c r="A2515" s="92"/>
      <c r="B2515" s="5" t="s">
        <v>6109</v>
      </c>
      <c r="C2515" s="5" t="s">
        <v>6110</v>
      </c>
      <c r="D2515" s="5" t="s">
        <v>1589</v>
      </c>
      <c r="E2515" s="16" t="b">
        <v>1</v>
      </c>
      <c r="F2515" s="38" t="s">
        <v>13378</v>
      </c>
    </row>
    <row r="2516" spans="1:6" x14ac:dyDescent="0.2">
      <c r="A2516" s="93"/>
      <c r="B2516" s="14" t="s">
        <v>6111</v>
      </c>
      <c r="C2516" s="14" t="s">
        <v>6112</v>
      </c>
      <c r="D2516" s="14" t="s">
        <v>1589</v>
      </c>
      <c r="E2516" s="17" t="b">
        <v>1</v>
      </c>
      <c r="F2516" s="39" t="s">
        <v>13379</v>
      </c>
    </row>
    <row r="2517" spans="1:6" x14ac:dyDescent="0.2">
      <c r="A2517" s="91" t="str">
        <f>HYPERLINK("[#]Codes_for_GE_Names!A175:H175","MALAWI")</f>
        <v>MALAWI</v>
      </c>
      <c r="B2517" s="11" t="s">
        <v>6113</v>
      </c>
      <c r="C2517" s="11" t="s">
        <v>6114</v>
      </c>
      <c r="D2517" s="29" t="s">
        <v>1891</v>
      </c>
      <c r="E2517" s="30" t="b">
        <v>0</v>
      </c>
      <c r="F2517" s="46" t="s">
        <v>11653</v>
      </c>
    </row>
    <row r="2518" spans="1:6" x14ac:dyDescent="0.2">
      <c r="A2518" s="92"/>
      <c r="B2518" s="5" t="s">
        <v>6115</v>
      </c>
      <c r="C2518" s="5" t="s">
        <v>6116</v>
      </c>
      <c r="D2518" s="5" t="s">
        <v>1951</v>
      </c>
      <c r="E2518" s="16" t="b">
        <v>1</v>
      </c>
      <c r="F2518" s="38" t="s">
        <v>13380</v>
      </c>
    </row>
    <row r="2519" spans="1:6" x14ac:dyDescent="0.2">
      <c r="A2519" s="92"/>
      <c r="B2519" s="5" t="s">
        <v>6117</v>
      </c>
      <c r="C2519" s="5" t="s">
        <v>6118</v>
      </c>
      <c r="D2519" s="5" t="s">
        <v>1951</v>
      </c>
      <c r="E2519" s="16" t="b">
        <v>1</v>
      </c>
      <c r="F2519" s="38" t="s">
        <v>13381</v>
      </c>
    </row>
    <row r="2520" spans="1:6" x14ac:dyDescent="0.2">
      <c r="A2520" s="92"/>
      <c r="B2520" s="5" t="s">
        <v>6119</v>
      </c>
      <c r="C2520" s="5" t="s">
        <v>6120</v>
      </c>
      <c r="D2520" s="5" t="s">
        <v>1951</v>
      </c>
      <c r="E2520" s="16" t="b">
        <v>1</v>
      </c>
      <c r="F2520" s="38" t="s">
        <v>13382</v>
      </c>
    </row>
    <row r="2521" spans="1:6" x14ac:dyDescent="0.2">
      <c r="A2521" s="92"/>
      <c r="B2521" s="5" t="s">
        <v>6121</v>
      </c>
      <c r="C2521" s="5" t="s">
        <v>6122</v>
      </c>
      <c r="D2521" s="5" t="s">
        <v>1951</v>
      </c>
      <c r="E2521" s="16" t="b">
        <v>1</v>
      </c>
      <c r="F2521" s="38" t="s">
        <v>13383</v>
      </c>
    </row>
    <row r="2522" spans="1:6" x14ac:dyDescent="0.2">
      <c r="A2522" s="92"/>
      <c r="B2522" s="5" t="s">
        <v>6123</v>
      </c>
      <c r="C2522" s="5" t="s">
        <v>6124</v>
      </c>
      <c r="D2522" s="5" t="s">
        <v>1951</v>
      </c>
      <c r="E2522" s="16" t="b">
        <v>1</v>
      </c>
      <c r="F2522" s="38" t="s">
        <v>13384</v>
      </c>
    </row>
    <row r="2523" spans="1:6" x14ac:dyDescent="0.2">
      <c r="A2523" s="92"/>
      <c r="B2523" s="5" t="s">
        <v>6125</v>
      </c>
      <c r="C2523" s="5" t="s">
        <v>6126</v>
      </c>
      <c r="D2523" s="5" t="s">
        <v>1951</v>
      </c>
      <c r="E2523" s="16" t="b">
        <v>1</v>
      </c>
      <c r="F2523" s="38" t="s">
        <v>13385</v>
      </c>
    </row>
    <row r="2524" spans="1:6" x14ac:dyDescent="0.2">
      <c r="A2524" s="92"/>
      <c r="B2524" s="5" t="s">
        <v>6127</v>
      </c>
      <c r="C2524" s="5" t="s">
        <v>6128</v>
      </c>
      <c r="D2524" s="5" t="s">
        <v>1951</v>
      </c>
      <c r="E2524" s="16" t="b">
        <v>1</v>
      </c>
      <c r="F2524" s="38" t="s">
        <v>13386</v>
      </c>
    </row>
    <row r="2525" spans="1:6" x14ac:dyDescent="0.2">
      <c r="A2525" s="92"/>
      <c r="B2525" s="5" t="s">
        <v>6129</v>
      </c>
      <c r="C2525" s="5" t="s">
        <v>6130</v>
      </c>
      <c r="D2525" s="5" t="s">
        <v>1951</v>
      </c>
      <c r="E2525" s="16" t="b">
        <v>1</v>
      </c>
      <c r="F2525" s="38" t="s">
        <v>13387</v>
      </c>
    </row>
    <row r="2526" spans="1:6" x14ac:dyDescent="0.2">
      <c r="A2526" s="92"/>
      <c r="B2526" s="5" t="s">
        <v>6131</v>
      </c>
      <c r="C2526" s="5" t="s">
        <v>6132</v>
      </c>
      <c r="D2526" s="5" t="s">
        <v>1951</v>
      </c>
      <c r="E2526" s="16" t="b">
        <v>1</v>
      </c>
      <c r="F2526" s="38" t="s">
        <v>13388</v>
      </c>
    </row>
    <row r="2527" spans="1:6" x14ac:dyDescent="0.2">
      <c r="A2527" s="92"/>
      <c r="B2527" s="5" t="s">
        <v>6133</v>
      </c>
      <c r="C2527" s="5" t="s">
        <v>6134</v>
      </c>
      <c r="D2527" s="25" t="s">
        <v>1891</v>
      </c>
      <c r="E2527" s="26" t="b">
        <v>0</v>
      </c>
      <c r="F2527" s="44" t="s">
        <v>11653</v>
      </c>
    </row>
    <row r="2528" spans="1:6" x14ac:dyDescent="0.2">
      <c r="A2528" s="92"/>
      <c r="B2528" s="5" t="s">
        <v>6135</v>
      </c>
      <c r="C2528" s="5" t="s">
        <v>6136</v>
      </c>
      <c r="D2528" s="5" t="s">
        <v>1951</v>
      </c>
      <c r="E2528" s="16" t="b">
        <v>1</v>
      </c>
      <c r="F2528" s="38" t="s">
        <v>13389</v>
      </c>
    </row>
    <row r="2529" spans="1:6" x14ac:dyDescent="0.2">
      <c r="A2529" s="92"/>
      <c r="B2529" s="5" t="s">
        <v>6137</v>
      </c>
      <c r="C2529" s="5" t="s">
        <v>6138</v>
      </c>
      <c r="D2529" s="5" t="s">
        <v>1951</v>
      </c>
      <c r="E2529" s="16" t="b">
        <v>1</v>
      </c>
      <c r="F2529" s="38" t="s">
        <v>13390</v>
      </c>
    </row>
    <row r="2530" spans="1:6" x14ac:dyDescent="0.2">
      <c r="A2530" s="92"/>
      <c r="B2530" s="5" t="s">
        <v>6139</v>
      </c>
      <c r="C2530" s="5" t="s">
        <v>6140</v>
      </c>
      <c r="D2530" s="5" t="s">
        <v>1951</v>
      </c>
      <c r="E2530" s="16" t="b">
        <v>1</v>
      </c>
      <c r="F2530" s="38" t="s">
        <v>13391</v>
      </c>
    </row>
    <row r="2531" spans="1:6" x14ac:dyDescent="0.2">
      <c r="A2531" s="92"/>
      <c r="B2531" s="5" t="s">
        <v>6141</v>
      </c>
      <c r="C2531" s="5" t="s">
        <v>6142</v>
      </c>
      <c r="D2531" s="5" t="s">
        <v>1951</v>
      </c>
      <c r="E2531" s="16" t="b">
        <v>1</v>
      </c>
      <c r="F2531" s="38" t="s">
        <v>13392</v>
      </c>
    </row>
    <row r="2532" spans="1:6" x14ac:dyDescent="0.2">
      <c r="A2532" s="92"/>
      <c r="B2532" s="5" t="s">
        <v>6143</v>
      </c>
      <c r="C2532" s="5" t="s">
        <v>6144</v>
      </c>
      <c r="D2532" s="5" t="s">
        <v>1951</v>
      </c>
      <c r="E2532" s="16" t="b">
        <v>1</v>
      </c>
      <c r="F2532" s="38" t="s">
        <v>13393</v>
      </c>
    </row>
    <row r="2533" spans="1:6" x14ac:dyDescent="0.2">
      <c r="A2533" s="92"/>
      <c r="B2533" s="5" t="s">
        <v>6145</v>
      </c>
      <c r="C2533" s="5" t="s">
        <v>6146</v>
      </c>
      <c r="D2533" s="5" t="s">
        <v>1951</v>
      </c>
      <c r="E2533" s="16" t="b">
        <v>1</v>
      </c>
      <c r="F2533" s="38" t="s">
        <v>13394</v>
      </c>
    </row>
    <row r="2534" spans="1:6" x14ac:dyDescent="0.2">
      <c r="A2534" s="92"/>
      <c r="B2534" s="5" t="s">
        <v>6147</v>
      </c>
      <c r="C2534" s="5" t="s">
        <v>6148</v>
      </c>
      <c r="D2534" s="25" t="s">
        <v>1891</v>
      </c>
      <c r="E2534" s="26" t="b">
        <v>0</v>
      </c>
      <c r="F2534" s="44" t="s">
        <v>11653</v>
      </c>
    </row>
    <row r="2535" spans="1:6" x14ac:dyDescent="0.2">
      <c r="A2535" s="92"/>
      <c r="B2535" s="5" t="s">
        <v>6149</v>
      </c>
      <c r="C2535" s="5" t="s">
        <v>6150</v>
      </c>
      <c r="D2535" s="5" t="s">
        <v>1951</v>
      </c>
      <c r="E2535" s="16" t="b">
        <v>1</v>
      </c>
      <c r="F2535" s="38" t="s">
        <v>13395</v>
      </c>
    </row>
    <row r="2536" spans="1:6" x14ac:dyDescent="0.2">
      <c r="A2536" s="92"/>
      <c r="B2536" s="5" t="s">
        <v>6151</v>
      </c>
      <c r="C2536" s="5" t="s">
        <v>6152</v>
      </c>
      <c r="D2536" s="5" t="s">
        <v>1951</v>
      </c>
      <c r="E2536" s="16" t="b">
        <v>1</v>
      </c>
      <c r="F2536" s="38" t="s">
        <v>13396</v>
      </c>
    </row>
    <row r="2537" spans="1:6" x14ac:dyDescent="0.2">
      <c r="A2537" s="92"/>
      <c r="B2537" s="5" t="s">
        <v>6153</v>
      </c>
      <c r="C2537" s="5" t="s">
        <v>6154</v>
      </c>
      <c r="D2537" s="5" t="s">
        <v>1951</v>
      </c>
      <c r="E2537" s="16" t="b">
        <v>1</v>
      </c>
      <c r="F2537" s="38" t="s">
        <v>13397</v>
      </c>
    </row>
    <row r="2538" spans="1:6" x14ac:dyDescent="0.2">
      <c r="A2538" s="92"/>
      <c r="B2538" s="5" t="s">
        <v>6155</v>
      </c>
      <c r="C2538" s="5" t="s">
        <v>6156</v>
      </c>
      <c r="D2538" s="5" t="s">
        <v>1951</v>
      </c>
      <c r="E2538" s="16" t="b">
        <v>1</v>
      </c>
      <c r="F2538" s="38" t="s">
        <v>13398</v>
      </c>
    </row>
    <row r="2539" spans="1:6" x14ac:dyDescent="0.2">
      <c r="A2539" s="92"/>
      <c r="B2539" s="5" t="s">
        <v>6157</v>
      </c>
      <c r="C2539" s="5" t="s">
        <v>6158</v>
      </c>
      <c r="D2539" s="5" t="s">
        <v>1951</v>
      </c>
      <c r="E2539" s="16" t="b">
        <v>1</v>
      </c>
      <c r="F2539" s="38" t="s">
        <v>13399</v>
      </c>
    </row>
    <row r="2540" spans="1:6" x14ac:dyDescent="0.2">
      <c r="A2540" s="92"/>
      <c r="B2540" s="5" t="s">
        <v>6159</v>
      </c>
      <c r="C2540" s="5" t="s">
        <v>6160</v>
      </c>
      <c r="D2540" s="5" t="s">
        <v>1951</v>
      </c>
      <c r="E2540" s="16" t="b">
        <v>1</v>
      </c>
      <c r="F2540" s="38" t="s">
        <v>13400</v>
      </c>
    </row>
    <row r="2541" spans="1:6" x14ac:dyDescent="0.2">
      <c r="A2541" s="92"/>
      <c r="B2541" s="5" t="s">
        <v>6161</v>
      </c>
      <c r="C2541" s="5" t="s">
        <v>6162</v>
      </c>
      <c r="D2541" s="5" t="s">
        <v>1951</v>
      </c>
      <c r="E2541" s="16" t="b">
        <v>1</v>
      </c>
      <c r="F2541" s="38" t="s">
        <v>13401</v>
      </c>
    </row>
    <row r="2542" spans="1:6" x14ac:dyDescent="0.2">
      <c r="A2542" s="92"/>
      <c r="B2542" s="5" t="s">
        <v>6163</v>
      </c>
      <c r="C2542" s="5" t="s">
        <v>6164</v>
      </c>
      <c r="D2542" s="5" t="s">
        <v>1951</v>
      </c>
      <c r="E2542" s="16" t="b">
        <v>1</v>
      </c>
      <c r="F2542" s="38" t="s">
        <v>13402</v>
      </c>
    </row>
    <row r="2543" spans="1:6" x14ac:dyDescent="0.2">
      <c r="A2543" s="92"/>
      <c r="B2543" s="5" t="s">
        <v>6165</v>
      </c>
      <c r="C2543" s="5" t="s">
        <v>6166</v>
      </c>
      <c r="D2543" s="5" t="s">
        <v>1951</v>
      </c>
      <c r="E2543" s="16" t="b">
        <v>1</v>
      </c>
      <c r="F2543" s="38" t="s">
        <v>13403</v>
      </c>
    </row>
    <row r="2544" spans="1:6" x14ac:dyDescent="0.2">
      <c r="A2544" s="92"/>
      <c r="B2544" s="5" t="s">
        <v>6167</v>
      </c>
      <c r="C2544" s="5" t="s">
        <v>6168</v>
      </c>
      <c r="D2544" s="5" t="s">
        <v>1951</v>
      </c>
      <c r="E2544" s="16" t="b">
        <v>1</v>
      </c>
      <c r="F2544" s="38" t="s">
        <v>13404</v>
      </c>
    </row>
    <row r="2545" spans="1:6" x14ac:dyDescent="0.2">
      <c r="A2545" s="92"/>
      <c r="B2545" s="5" t="s">
        <v>6169</v>
      </c>
      <c r="C2545" s="5" t="s">
        <v>6170</v>
      </c>
      <c r="D2545" s="5" t="s">
        <v>1951</v>
      </c>
      <c r="E2545" s="16" t="b">
        <v>1</v>
      </c>
      <c r="F2545" s="38" t="s">
        <v>13405</v>
      </c>
    </row>
    <row r="2546" spans="1:6" x14ac:dyDescent="0.2">
      <c r="A2546" s="92"/>
      <c r="B2546" s="5" t="s">
        <v>6171</v>
      </c>
      <c r="C2546" s="5" t="s">
        <v>6172</v>
      </c>
      <c r="D2546" s="5" t="s">
        <v>1951</v>
      </c>
      <c r="E2546" s="16" t="b">
        <v>1</v>
      </c>
      <c r="F2546" s="38" t="s">
        <v>13406</v>
      </c>
    </row>
    <row r="2547" spans="1:6" x14ac:dyDescent="0.2">
      <c r="A2547" s="93"/>
      <c r="B2547" s="14" t="s">
        <v>6173</v>
      </c>
      <c r="C2547" s="14" t="s">
        <v>6174</v>
      </c>
      <c r="D2547" s="14" t="s">
        <v>1951</v>
      </c>
      <c r="E2547" s="17" t="b">
        <v>1</v>
      </c>
      <c r="F2547" s="39" t="s">
        <v>13407</v>
      </c>
    </row>
    <row r="2548" spans="1:6" x14ac:dyDescent="0.2">
      <c r="A2548" s="91" t="str">
        <f>HYPERLINK("[#]Codes_for_GE_Names!A176:H176","MALAYSIA")</f>
        <v>MALAYSIA</v>
      </c>
      <c r="B2548" s="11" t="s">
        <v>6175</v>
      </c>
      <c r="C2548" s="11" t="s">
        <v>6176</v>
      </c>
      <c r="D2548" s="11" t="s">
        <v>1918</v>
      </c>
      <c r="E2548" s="15" t="b">
        <v>1</v>
      </c>
      <c r="F2548" s="43" t="s">
        <v>13408</v>
      </c>
    </row>
    <row r="2549" spans="1:6" x14ac:dyDescent="0.2">
      <c r="A2549" s="92"/>
      <c r="B2549" s="5" t="s">
        <v>6177</v>
      </c>
      <c r="C2549" s="5" t="s">
        <v>6178</v>
      </c>
      <c r="D2549" s="5" t="s">
        <v>1918</v>
      </c>
      <c r="E2549" s="16" t="b">
        <v>1</v>
      </c>
      <c r="F2549" s="38" t="s">
        <v>13409</v>
      </c>
    </row>
    <row r="2550" spans="1:6" x14ac:dyDescent="0.2">
      <c r="A2550" s="92"/>
      <c r="B2550" s="5" t="s">
        <v>6179</v>
      </c>
      <c r="C2550" s="5" t="s">
        <v>6180</v>
      </c>
      <c r="D2550" s="5" t="s">
        <v>1918</v>
      </c>
      <c r="E2550" s="16" t="b">
        <v>1</v>
      </c>
      <c r="F2550" s="38" t="s">
        <v>13410</v>
      </c>
    </row>
    <row r="2551" spans="1:6" x14ac:dyDescent="0.2">
      <c r="A2551" s="92"/>
      <c r="B2551" s="5" t="s">
        <v>6181</v>
      </c>
      <c r="C2551" s="5" t="s">
        <v>6182</v>
      </c>
      <c r="D2551" s="5" t="s">
        <v>6183</v>
      </c>
      <c r="E2551" s="16" t="b">
        <v>1</v>
      </c>
      <c r="F2551" s="38" t="s">
        <v>13411</v>
      </c>
    </row>
    <row r="2552" spans="1:6" x14ac:dyDescent="0.2">
      <c r="A2552" s="92"/>
      <c r="B2552" s="5" t="s">
        <v>6184</v>
      </c>
      <c r="C2552" s="5" t="s">
        <v>6185</v>
      </c>
      <c r="D2552" s="5" t="s">
        <v>6183</v>
      </c>
      <c r="E2552" s="16" t="b">
        <v>1</v>
      </c>
      <c r="F2552" s="38" t="s">
        <v>13412</v>
      </c>
    </row>
    <row r="2553" spans="1:6" x14ac:dyDescent="0.2">
      <c r="A2553" s="92"/>
      <c r="B2553" s="5" t="s">
        <v>6186</v>
      </c>
      <c r="C2553" s="5" t="s">
        <v>6187</v>
      </c>
      <c r="D2553" s="5" t="s">
        <v>1918</v>
      </c>
      <c r="E2553" s="16" t="b">
        <v>1</v>
      </c>
      <c r="F2553" s="38" t="s">
        <v>13413</v>
      </c>
    </row>
    <row r="2554" spans="1:6" x14ac:dyDescent="0.2">
      <c r="A2554" s="92"/>
      <c r="B2554" s="5" t="s">
        <v>6188</v>
      </c>
      <c r="C2554" s="5" t="s">
        <v>6189</v>
      </c>
      <c r="D2554" s="5" t="s">
        <v>1918</v>
      </c>
      <c r="E2554" s="16" t="b">
        <v>1</v>
      </c>
      <c r="F2554" s="38" t="s">
        <v>13414</v>
      </c>
    </row>
    <row r="2555" spans="1:6" x14ac:dyDescent="0.2">
      <c r="A2555" s="92"/>
      <c r="B2555" s="5" t="s">
        <v>6190</v>
      </c>
      <c r="C2555" s="5" t="s">
        <v>6191</v>
      </c>
      <c r="D2555" s="5" t="s">
        <v>1918</v>
      </c>
      <c r="E2555" s="16" t="b">
        <v>1</v>
      </c>
      <c r="F2555" s="38" t="s">
        <v>13415</v>
      </c>
    </row>
    <row r="2556" spans="1:6" x14ac:dyDescent="0.2">
      <c r="A2556" s="92"/>
      <c r="B2556" s="5" t="s">
        <v>6192</v>
      </c>
      <c r="C2556" s="5" t="s">
        <v>6193</v>
      </c>
      <c r="D2556" s="5" t="s">
        <v>1918</v>
      </c>
      <c r="E2556" s="16" t="b">
        <v>1</v>
      </c>
      <c r="F2556" s="38" t="s">
        <v>13416</v>
      </c>
    </row>
    <row r="2557" spans="1:6" x14ac:dyDescent="0.2">
      <c r="A2557" s="92"/>
      <c r="B2557" s="5" t="s">
        <v>6194</v>
      </c>
      <c r="C2557" s="5" t="s">
        <v>6195</v>
      </c>
      <c r="D2557" s="5" t="s">
        <v>1918</v>
      </c>
      <c r="E2557" s="16" t="b">
        <v>1</v>
      </c>
      <c r="F2557" s="38" t="s">
        <v>13417</v>
      </c>
    </row>
    <row r="2558" spans="1:6" x14ac:dyDescent="0.2">
      <c r="A2558" s="92"/>
      <c r="B2558" s="5" t="s">
        <v>6196</v>
      </c>
      <c r="C2558" s="5" t="s">
        <v>6197</v>
      </c>
      <c r="D2558" s="5" t="s">
        <v>1918</v>
      </c>
      <c r="E2558" s="16" t="b">
        <v>1</v>
      </c>
      <c r="F2558" s="38" t="s">
        <v>13418</v>
      </c>
    </row>
    <row r="2559" spans="1:6" x14ac:dyDescent="0.2">
      <c r="A2559" s="92"/>
      <c r="B2559" s="5" t="s">
        <v>6198</v>
      </c>
      <c r="C2559" s="5" t="s">
        <v>6199</v>
      </c>
      <c r="D2559" s="5" t="s">
        <v>6183</v>
      </c>
      <c r="E2559" s="16" t="b">
        <v>1</v>
      </c>
      <c r="F2559" s="38" t="s">
        <v>13419</v>
      </c>
    </row>
    <row r="2560" spans="1:6" x14ac:dyDescent="0.2">
      <c r="A2560" s="92"/>
      <c r="B2560" s="5" t="s">
        <v>6200</v>
      </c>
      <c r="C2560" s="5" t="s">
        <v>6201</v>
      </c>
      <c r="D2560" s="5" t="s">
        <v>1918</v>
      </c>
      <c r="E2560" s="16" t="b">
        <v>1</v>
      </c>
      <c r="F2560" s="38" t="s">
        <v>13420</v>
      </c>
    </row>
    <row r="2561" spans="1:6" x14ac:dyDescent="0.2">
      <c r="A2561" s="92"/>
      <c r="B2561" s="5" t="s">
        <v>6202</v>
      </c>
      <c r="C2561" s="5" t="s">
        <v>6203</v>
      </c>
      <c r="D2561" s="5" t="s">
        <v>1918</v>
      </c>
      <c r="E2561" s="16" t="b">
        <v>1</v>
      </c>
      <c r="F2561" s="38" t="s">
        <v>13421</v>
      </c>
    </row>
    <row r="2562" spans="1:6" x14ac:dyDescent="0.2">
      <c r="A2562" s="92"/>
      <c r="B2562" s="5" t="s">
        <v>6204</v>
      </c>
      <c r="C2562" s="5" t="s">
        <v>6205</v>
      </c>
      <c r="D2562" s="5" t="s">
        <v>1918</v>
      </c>
      <c r="E2562" s="16" t="b">
        <v>1</v>
      </c>
      <c r="F2562" s="38" t="s">
        <v>13422</v>
      </c>
    </row>
    <row r="2563" spans="1:6" x14ac:dyDescent="0.2">
      <c r="A2563" s="93"/>
      <c r="B2563" s="14" t="s">
        <v>6206</v>
      </c>
      <c r="C2563" s="14" t="s">
        <v>6207</v>
      </c>
      <c r="D2563" s="14" t="s">
        <v>1918</v>
      </c>
      <c r="E2563" s="17" t="b">
        <v>1</v>
      </c>
      <c r="F2563" s="39" t="s">
        <v>13423</v>
      </c>
    </row>
    <row r="2564" spans="1:6" x14ac:dyDescent="0.2">
      <c r="A2564" s="91" t="str">
        <f>HYPERLINK("[#]Codes_for_GE_Names!A177:H177","MALDIVES")</f>
        <v>MALDIVES</v>
      </c>
      <c r="B2564" s="11" t="s">
        <v>6208</v>
      </c>
      <c r="C2564" s="11" t="s">
        <v>6209</v>
      </c>
      <c r="D2564" s="11" t="s">
        <v>1912</v>
      </c>
      <c r="E2564" s="15" t="b">
        <v>1</v>
      </c>
      <c r="F2564" s="43" t="s">
        <v>13424</v>
      </c>
    </row>
    <row r="2565" spans="1:6" x14ac:dyDescent="0.2">
      <c r="A2565" s="92"/>
      <c r="B2565" s="5" t="s">
        <v>6210</v>
      </c>
      <c r="C2565" s="5" t="s">
        <v>6211</v>
      </c>
      <c r="D2565" s="5" t="s">
        <v>6212</v>
      </c>
      <c r="E2565" s="16" t="b">
        <v>1</v>
      </c>
      <c r="F2565" s="38" t="s">
        <v>13425</v>
      </c>
    </row>
    <row r="2566" spans="1:6" x14ac:dyDescent="0.2">
      <c r="A2566" s="92"/>
      <c r="B2566" s="5" t="s">
        <v>6213</v>
      </c>
      <c r="C2566" s="5" t="s">
        <v>6214</v>
      </c>
      <c r="D2566" s="5" t="s">
        <v>6212</v>
      </c>
      <c r="E2566" s="16" t="b">
        <v>1</v>
      </c>
      <c r="F2566" s="38" t="s">
        <v>13426</v>
      </c>
    </row>
    <row r="2567" spans="1:6" x14ac:dyDescent="0.2">
      <c r="A2567" s="92"/>
      <c r="B2567" s="5" t="s">
        <v>6215</v>
      </c>
      <c r="C2567" s="5" t="s">
        <v>6216</v>
      </c>
      <c r="D2567" s="5" t="s">
        <v>6212</v>
      </c>
      <c r="E2567" s="16" t="b">
        <v>1</v>
      </c>
      <c r="F2567" s="38" t="s">
        <v>13427</v>
      </c>
    </row>
    <row r="2568" spans="1:6" x14ac:dyDescent="0.2">
      <c r="A2568" s="92"/>
      <c r="B2568" s="5" t="s">
        <v>6217</v>
      </c>
      <c r="C2568" s="5" t="s">
        <v>6218</v>
      </c>
      <c r="D2568" s="5" t="s">
        <v>6212</v>
      </c>
      <c r="E2568" s="16" t="b">
        <v>1</v>
      </c>
      <c r="F2568" s="38" t="s">
        <v>13428</v>
      </c>
    </row>
    <row r="2569" spans="1:6" x14ac:dyDescent="0.2">
      <c r="A2569" s="92"/>
      <c r="B2569" s="5" t="s">
        <v>6219</v>
      </c>
      <c r="C2569" s="5" t="s">
        <v>6220</v>
      </c>
      <c r="D2569" s="5" t="s">
        <v>6212</v>
      </c>
      <c r="E2569" s="16" t="b">
        <v>1</v>
      </c>
      <c r="F2569" s="38" t="s">
        <v>13429</v>
      </c>
    </row>
    <row r="2570" spans="1:6" x14ac:dyDescent="0.2">
      <c r="A2570" s="92"/>
      <c r="B2570" s="5" t="s">
        <v>6221</v>
      </c>
      <c r="C2570" s="5" t="s">
        <v>6222</v>
      </c>
      <c r="D2570" s="5" t="s">
        <v>6212</v>
      </c>
      <c r="E2570" s="16" t="b">
        <v>1</v>
      </c>
      <c r="F2570" s="38" t="s">
        <v>13430</v>
      </c>
    </row>
    <row r="2571" spans="1:6" x14ac:dyDescent="0.2">
      <c r="A2571" s="92"/>
      <c r="B2571" s="5" t="s">
        <v>6223</v>
      </c>
      <c r="C2571" s="5" t="s">
        <v>6224</v>
      </c>
      <c r="D2571" s="5" t="s">
        <v>6212</v>
      </c>
      <c r="E2571" s="16" t="b">
        <v>1</v>
      </c>
      <c r="F2571" s="38" t="s">
        <v>13431</v>
      </c>
    </row>
    <row r="2572" spans="1:6" x14ac:dyDescent="0.2">
      <c r="A2572" s="92"/>
      <c r="B2572" s="5" t="s">
        <v>6225</v>
      </c>
      <c r="C2572" s="5" t="s">
        <v>6226</v>
      </c>
      <c r="D2572" s="5" t="s">
        <v>6212</v>
      </c>
      <c r="E2572" s="16" t="b">
        <v>1</v>
      </c>
      <c r="F2572" s="38" t="s">
        <v>13432</v>
      </c>
    </row>
    <row r="2573" spans="1:6" x14ac:dyDescent="0.2">
      <c r="A2573" s="92"/>
      <c r="B2573" s="5" t="s">
        <v>6227</v>
      </c>
      <c r="C2573" s="5" t="s">
        <v>6228</v>
      </c>
      <c r="D2573" s="5" t="s">
        <v>6212</v>
      </c>
      <c r="E2573" s="16" t="b">
        <v>1</v>
      </c>
      <c r="F2573" s="38" t="s">
        <v>13433</v>
      </c>
    </row>
    <row r="2574" spans="1:6" x14ac:dyDescent="0.2">
      <c r="A2574" s="92"/>
      <c r="B2574" s="5" t="s">
        <v>6229</v>
      </c>
      <c r="C2574" s="5" t="s">
        <v>6230</v>
      </c>
      <c r="D2574" s="5" t="s">
        <v>1912</v>
      </c>
      <c r="E2574" s="16" t="b">
        <v>1</v>
      </c>
      <c r="F2574" s="38" t="s">
        <v>13434</v>
      </c>
    </row>
    <row r="2575" spans="1:6" x14ac:dyDescent="0.2">
      <c r="A2575" s="92"/>
      <c r="B2575" s="5" t="s">
        <v>6231</v>
      </c>
      <c r="C2575" s="5" t="s">
        <v>6232</v>
      </c>
      <c r="D2575" s="5" t="s">
        <v>6212</v>
      </c>
      <c r="E2575" s="16" t="b">
        <v>1</v>
      </c>
      <c r="F2575" s="38" t="s">
        <v>13435</v>
      </c>
    </row>
    <row r="2576" spans="1:6" x14ac:dyDescent="0.2">
      <c r="A2576" s="92"/>
      <c r="B2576" s="5" t="s">
        <v>6233</v>
      </c>
      <c r="C2576" s="5" t="s">
        <v>6234</v>
      </c>
      <c r="D2576" s="5" t="s">
        <v>6212</v>
      </c>
      <c r="E2576" s="16" t="b">
        <v>1</v>
      </c>
      <c r="F2576" s="38" t="s">
        <v>13436</v>
      </c>
    </row>
    <row r="2577" spans="1:6" x14ac:dyDescent="0.2">
      <c r="A2577" s="92"/>
      <c r="B2577" s="5" t="s">
        <v>6235</v>
      </c>
      <c r="C2577" s="5" t="s">
        <v>6236</v>
      </c>
      <c r="D2577" s="5" t="s">
        <v>6212</v>
      </c>
      <c r="E2577" s="16" t="b">
        <v>1</v>
      </c>
      <c r="F2577" s="38" t="s">
        <v>13437</v>
      </c>
    </row>
    <row r="2578" spans="1:6" x14ac:dyDescent="0.2">
      <c r="A2578" s="92"/>
      <c r="B2578" s="5" t="s">
        <v>6237</v>
      </c>
      <c r="C2578" s="5" t="s">
        <v>6238</v>
      </c>
      <c r="D2578" s="5" t="s">
        <v>6212</v>
      </c>
      <c r="E2578" s="16" t="b">
        <v>1</v>
      </c>
      <c r="F2578" s="38" t="s">
        <v>13438</v>
      </c>
    </row>
    <row r="2579" spans="1:6" x14ac:dyDescent="0.2">
      <c r="A2579" s="92"/>
      <c r="B2579" s="5" t="s">
        <v>6239</v>
      </c>
      <c r="C2579" s="5" t="s">
        <v>6240</v>
      </c>
      <c r="D2579" s="5" t="s">
        <v>6212</v>
      </c>
      <c r="E2579" s="16" t="b">
        <v>1</v>
      </c>
      <c r="F2579" s="38" t="s">
        <v>13439</v>
      </c>
    </row>
    <row r="2580" spans="1:6" x14ac:dyDescent="0.2">
      <c r="A2580" s="92"/>
      <c r="B2580" s="5" t="s">
        <v>6241</v>
      </c>
      <c r="C2580" s="5" t="s">
        <v>6242</v>
      </c>
      <c r="D2580" s="5" t="s">
        <v>6212</v>
      </c>
      <c r="E2580" s="16" t="b">
        <v>1</v>
      </c>
      <c r="F2580" s="38" t="s">
        <v>13440</v>
      </c>
    </row>
    <row r="2581" spans="1:6" x14ac:dyDescent="0.2">
      <c r="A2581" s="92"/>
      <c r="B2581" s="5" t="s">
        <v>6243</v>
      </c>
      <c r="C2581" s="5" t="s">
        <v>6244</v>
      </c>
      <c r="D2581" s="5" t="s">
        <v>6212</v>
      </c>
      <c r="E2581" s="16" t="b">
        <v>1</v>
      </c>
      <c r="F2581" s="38" t="s">
        <v>13441</v>
      </c>
    </row>
    <row r="2582" spans="1:6" x14ac:dyDescent="0.2">
      <c r="A2582" s="92"/>
      <c r="B2582" s="5" t="s">
        <v>6245</v>
      </c>
      <c r="C2582" s="5" t="s">
        <v>6246</v>
      </c>
      <c r="D2582" s="5" t="s">
        <v>6212</v>
      </c>
      <c r="E2582" s="16" t="b">
        <v>1</v>
      </c>
      <c r="F2582" s="38" t="s">
        <v>13442</v>
      </c>
    </row>
    <row r="2583" spans="1:6" x14ac:dyDescent="0.2">
      <c r="A2583" s="92"/>
      <c r="B2583" s="5" t="s">
        <v>6247</v>
      </c>
      <c r="C2583" s="5" t="s">
        <v>6248</v>
      </c>
      <c r="D2583" s="5" t="s">
        <v>6212</v>
      </c>
      <c r="E2583" s="16" t="b">
        <v>1</v>
      </c>
      <c r="F2583" s="38" t="s">
        <v>13443</v>
      </c>
    </row>
    <row r="2584" spans="1:6" x14ac:dyDescent="0.2">
      <c r="A2584" s="93"/>
      <c r="B2584" s="14" t="s">
        <v>6249</v>
      </c>
      <c r="C2584" s="14" t="s">
        <v>6250</v>
      </c>
      <c r="D2584" s="14" t="s">
        <v>6212</v>
      </c>
      <c r="E2584" s="17" t="b">
        <v>1</v>
      </c>
      <c r="F2584" s="39" t="s">
        <v>13444</v>
      </c>
    </row>
    <row r="2585" spans="1:6" x14ac:dyDescent="0.2">
      <c r="A2585" s="91" t="str">
        <f>HYPERLINK("[#]Codes_for_GE_Names!A178:H178","MALI")</f>
        <v>MALI</v>
      </c>
      <c r="B2585" s="11" t="s">
        <v>6251</v>
      </c>
      <c r="C2585" s="11" t="s">
        <v>6252</v>
      </c>
      <c r="D2585" s="11" t="s">
        <v>1951</v>
      </c>
      <c r="E2585" s="15" t="b">
        <v>1</v>
      </c>
      <c r="F2585" s="43" t="s">
        <v>13445</v>
      </c>
    </row>
    <row r="2586" spans="1:6" x14ac:dyDescent="0.2">
      <c r="A2586" s="92"/>
      <c r="B2586" s="5" t="s">
        <v>6253</v>
      </c>
      <c r="C2586" s="5" t="s">
        <v>6254</v>
      </c>
      <c r="D2586" s="5" t="s">
        <v>1891</v>
      </c>
      <c r="E2586" s="16" t="b">
        <v>1</v>
      </c>
      <c r="F2586" s="38" t="s">
        <v>13446</v>
      </c>
    </row>
    <row r="2587" spans="1:6" x14ac:dyDescent="0.2">
      <c r="A2587" s="92"/>
      <c r="B2587" s="5" t="s">
        <v>6255</v>
      </c>
      <c r="C2587" s="5" t="s">
        <v>6256</v>
      </c>
      <c r="D2587" s="5" t="s">
        <v>1891</v>
      </c>
      <c r="E2587" s="16" t="b">
        <v>1</v>
      </c>
      <c r="F2587" s="38" t="s">
        <v>13447</v>
      </c>
    </row>
    <row r="2588" spans="1:6" x14ac:dyDescent="0.2">
      <c r="A2588" s="92"/>
      <c r="B2588" s="5" t="s">
        <v>6257</v>
      </c>
      <c r="C2588" s="5" t="s">
        <v>6258</v>
      </c>
      <c r="D2588" s="5" t="s">
        <v>1891</v>
      </c>
      <c r="E2588" s="16" t="b">
        <v>1</v>
      </c>
      <c r="F2588" s="38" t="s">
        <v>13448</v>
      </c>
    </row>
    <row r="2589" spans="1:6" x14ac:dyDescent="0.2">
      <c r="A2589" s="92"/>
      <c r="B2589" s="5" t="s">
        <v>6259</v>
      </c>
      <c r="C2589" s="5" t="s">
        <v>6260</v>
      </c>
      <c r="D2589" s="5" t="s">
        <v>1891</v>
      </c>
      <c r="E2589" s="16" t="b">
        <v>1</v>
      </c>
      <c r="F2589" s="38" t="s">
        <v>13449</v>
      </c>
    </row>
    <row r="2590" spans="1:6" x14ac:dyDescent="0.2">
      <c r="A2590" s="92"/>
      <c r="B2590" s="5" t="s">
        <v>6261</v>
      </c>
      <c r="C2590" s="5" t="s">
        <v>6262</v>
      </c>
      <c r="D2590" s="5" t="s">
        <v>1891</v>
      </c>
      <c r="E2590" s="16" t="b">
        <v>1</v>
      </c>
      <c r="F2590" s="38" t="s">
        <v>13450</v>
      </c>
    </row>
    <row r="2591" spans="1:6" x14ac:dyDescent="0.2">
      <c r="A2591" s="92"/>
      <c r="B2591" s="5" t="s">
        <v>6263</v>
      </c>
      <c r="C2591" s="5" t="s">
        <v>6264</v>
      </c>
      <c r="D2591" s="5" t="s">
        <v>1891</v>
      </c>
      <c r="E2591" s="16" t="b">
        <v>1</v>
      </c>
      <c r="F2591" s="38" t="s">
        <v>13451</v>
      </c>
    </row>
    <row r="2592" spans="1:6" x14ac:dyDescent="0.2">
      <c r="A2592" s="92"/>
      <c r="B2592" s="5" t="s">
        <v>6265</v>
      </c>
      <c r="C2592" s="5" t="s">
        <v>6266</v>
      </c>
      <c r="D2592" s="5" t="s">
        <v>1891</v>
      </c>
      <c r="E2592" s="16" t="b">
        <v>1</v>
      </c>
      <c r="F2592" s="38" t="s">
        <v>13452</v>
      </c>
    </row>
    <row r="2593" spans="1:6" x14ac:dyDescent="0.2">
      <c r="A2593" s="93"/>
      <c r="B2593" s="14" t="s">
        <v>6267</v>
      </c>
      <c r="C2593" s="14" t="s">
        <v>6268</v>
      </c>
      <c r="D2593" s="14" t="s">
        <v>1891</v>
      </c>
      <c r="E2593" s="17" t="b">
        <v>1</v>
      </c>
      <c r="F2593" s="39" t="s">
        <v>13453</v>
      </c>
    </row>
    <row r="2594" spans="1:6" x14ac:dyDescent="0.2">
      <c r="A2594" s="91" t="str">
        <f>HYPERLINK("[#]Codes_for_GE_Names!A179:H179","MALTA")</f>
        <v>MALTA</v>
      </c>
      <c r="B2594" s="11" t="s">
        <v>6269</v>
      </c>
      <c r="C2594" s="11" t="s">
        <v>6270</v>
      </c>
      <c r="D2594" s="11" t="s">
        <v>6271</v>
      </c>
      <c r="E2594" s="15" t="b">
        <v>1</v>
      </c>
      <c r="F2594" s="43" t="s">
        <v>13454</v>
      </c>
    </row>
    <row r="2595" spans="1:6" x14ac:dyDescent="0.2">
      <c r="A2595" s="92"/>
      <c r="B2595" s="5" t="s">
        <v>6272</v>
      </c>
      <c r="C2595" s="5" t="s">
        <v>6273</v>
      </c>
      <c r="D2595" s="5" t="s">
        <v>6271</v>
      </c>
      <c r="E2595" s="16" t="b">
        <v>1</v>
      </c>
      <c r="F2595" s="38" t="s">
        <v>13455</v>
      </c>
    </row>
    <row r="2596" spans="1:6" x14ac:dyDescent="0.2">
      <c r="A2596" s="92"/>
      <c r="B2596" s="5" t="s">
        <v>6274</v>
      </c>
      <c r="C2596" s="5" t="s">
        <v>6275</v>
      </c>
      <c r="D2596" s="5" t="s">
        <v>6271</v>
      </c>
      <c r="E2596" s="16" t="b">
        <v>1</v>
      </c>
      <c r="F2596" s="38" t="s">
        <v>13456</v>
      </c>
    </row>
    <row r="2597" spans="1:6" x14ac:dyDescent="0.2">
      <c r="A2597" s="92"/>
      <c r="B2597" s="5" t="s">
        <v>6276</v>
      </c>
      <c r="C2597" s="5" t="s">
        <v>6277</v>
      </c>
      <c r="D2597" s="5" t="s">
        <v>6271</v>
      </c>
      <c r="E2597" s="16" t="b">
        <v>1</v>
      </c>
      <c r="F2597" s="38" t="s">
        <v>13457</v>
      </c>
    </row>
    <row r="2598" spans="1:6" x14ac:dyDescent="0.2">
      <c r="A2598" s="92"/>
      <c r="B2598" s="5" t="s">
        <v>6278</v>
      </c>
      <c r="C2598" s="5" t="s">
        <v>6279</v>
      </c>
      <c r="D2598" s="5" t="s">
        <v>6271</v>
      </c>
      <c r="E2598" s="16" t="b">
        <v>1</v>
      </c>
      <c r="F2598" s="38" t="s">
        <v>13458</v>
      </c>
    </row>
    <row r="2599" spans="1:6" x14ac:dyDescent="0.2">
      <c r="A2599" s="92"/>
      <c r="B2599" s="5" t="s">
        <v>6280</v>
      </c>
      <c r="C2599" s="5" t="s">
        <v>6281</v>
      </c>
      <c r="D2599" s="5" t="s">
        <v>6271</v>
      </c>
      <c r="E2599" s="16" t="b">
        <v>1</v>
      </c>
      <c r="F2599" s="38" t="s">
        <v>13459</v>
      </c>
    </row>
    <row r="2600" spans="1:6" x14ac:dyDescent="0.2">
      <c r="A2600" s="92"/>
      <c r="B2600" s="5" t="s">
        <v>6282</v>
      </c>
      <c r="C2600" s="5" t="s">
        <v>6283</v>
      </c>
      <c r="D2600" s="5" t="s">
        <v>6271</v>
      </c>
      <c r="E2600" s="16" t="b">
        <v>1</v>
      </c>
      <c r="F2600" s="38" t="s">
        <v>13460</v>
      </c>
    </row>
    <row r="2601" spans="1:6" x14ac:dyDescent="0.2">
      <c r="A2601" s="92"/>
      <c r="B2601" s="5" t="s">
        <v>6284</v>
      </c>
      <c r="C2601" s="5" t="s">
        <v>6285</v>
      </c>
      <c r="D2601" s="5" t="s">
        <v>6271</v>
      </c>
      <c r="E2601" s="16" t="b">
        <v>1</v>
      </c>
      <c r="F2601" s="38" t="s">
        <v>13461</v>
      </c>
    </row>
    <row r="2602" spans="1:6" x14ac:dyDescent="0.2">
      <c r="A2602" s="92"/>
      <c r="B2602" s="5" t="s">
        <v>6286</v>
      </c>
      <c r="C2602" s="5" t="s">
        <v>6287</v>
      </c>
      <c r="D2602" s="5" t="s">
        <v>6271</v>
      </c>
      <c r="E2602" s="16" t="b">
        <v>1</v>
      </c>
      <c r="F2602" s="38" t="s">
        <v>13462</v>
      </c>
    </row>
    <row r="2603" spans="1:6" x14ac:dyDescent="0.2">
      <c r="A2603" s="92"/>
      <c r="B2603" s="5" t="s">
        <v>6288</v>
      </c>
      <c r="C2603" s="5" t="s">
        <v>6289</v>
      </c>
      <c r="D2603" s="5" t="s">
        <v>6271</v>
      </c>
      <c r="E2603" s="16" t="b">
        <v>1</v>
      </c>
      <c r="F2603" s="38" t="s">
        <v>13463</v>
      </c>
    </row>
    <row r="2604" spans="1:6" x14ac:dyDescent="0.2">
      <c r="A2604" s="92"/>
      <c r="B2604" s="5" t="s">
        <v>6290</v>
      </c>
      <c r="C2604" s="5" t="s">
        <v>6291</v>
      </c>
      <c r="D2604" s="5" t="s">
        <v>6271</v>
      </c>
      <c r="E2604" s="16" t="b">
        <v>1</v>
      </c>
      <c r="F2604" s="38" t="s">
        <v>13464</v>
      </c>
    </row>
    <row r="2605" spans="1:6" x14ac:dyDescent="0.2">
      <c r="A2605" s="92"/>
      <c r="B2605" s="5" t="s">
        <v>6292</v>
      </c>
      <c r="C2605" s="5" t="s">
        <v>6293</v>
      </c>
      <c r="D2605" s="5" t="s">
        <v>6271</v>
      </c>
      <c r="E2605" s="16" t="b">
        <v>1</v>
      </c>
      <c r="F2605" s="38" t="s">
        <v>13465</v>
      </c>
    </row>
    <row r="2606" spans="1:6" x14ac:dyDescent="0.2">
      <c r="A2606" s="92"/>
      <c r="B2606" s="5" t="s">
        <v>6294</v>
      </c>
      <c r="C2606" s="5" t="s">
        <v>6295</v>
      </c>
      <c r="D2606" s="5" t="s">
        <v>6271</v>
      </c>
      <c r="E2606" s="16" t="b">
        <v>1</v>
      </c>
      <c r="F2606" s="38" t="s">
        <v>13466</v>
      </c>
    </row>
    <row r="2607" spans="1:6" x14ac:dyDescent="0.2">
      <c r="A2607" s="92"/>
      <c r="B2607" s="5" t="s">
        <v>6296</v>
      </c>
      <c r="C2607" s="5" t="s">
        <v>6297</v>
      </c>
      <c r="D2607" s="5" t="s">
        <v>6271</v>
      </c>
      <c r="E2607" s="16" t="b">
        <v>1</v>
      </c>
      <c r="F2607" s="38" t="s">
        <v>13467</v>
      </c>
    </row>
    <row r="2608" spans="1:6" x14ac:dyDescent="0.2">
      <c r="A2608" s="92"/>
      <c r="B2608" s="5" t="s">
        <v>6298</v>
      </c>
      <c r="C2608" s="5" t="s">
        <v>6299</v>
      </c>
      <c r="D2608" s="5" t="s">
        <v>6271</v>
      </c>
      <c r="E2608" s="16" t="b">
        <v>1</v>
      </c>
      <c r="F2608" s="38" t="s">
        <v>13468</v>
      </c>
    </row>
    <row r="2609" spans="1:6" x14ac:dyDescent="0.2">
      <c r="A2609" s="92"/>
      <c r="B2609" s="5" t="s">
        <v>6300</v>
      </c>
      <c r="C2609" s="5" t="s">
        <v>6301</v>
      </c>
      <c r="D2609" s="5" t="s">
        <v>6271</v>
      </c>
      <c r="E2609" s="16" t="b">
        <v>1</v>
      </c>
      <c r="F2609" s="38" t="s">
        <v>13469</v>
      </c>
    </row>
    <row r="2610" spans="1:6" x14ac:dyDescent="0.2">
      <c r="A2610" s="92"/>
      <c r="B2610" s="5" t="s">
        <v>6302</v>
      </c>
      <c r="C2610" s="5" t="s">
        <v>6303</v>
      </c>
      <c r="D2610" s="5" t="s">
        <v>6271</v>
      </c>
      <c r="E2610" s="16" t="b">
        <v>1</v>
      </c>
      <c r="F2610" s="38" t="s">
        <v>13470</v>
      </c>
    </row>
    <row r="2611" spans="1:6" x14ac:dyDescent="0.2">
      <c r="A2611" s="92"/>
      <c r="B2611" s="5" t="s">
        <v>6304</v>
      </c>
      <c r="C2611" s="5" t="s">
        <v>6305</v>
      </c>
      <c r="D2611" s="5" t="s">
        <v>6271</v>
      </c>
      <c r="E2611" s="16" t="b">
        <v>1</v>
      </c>
      <c r="F2611" s="38" t="s">
        <v>13471</v>
      </c>
    </row>
    <row r="2612" spans="1:6" x14ac:dyDescent="0.2">
      <c r="A2612" s="92"/>
      <c r="B2612" s="5" t="s">
        <v>6306</v>
      </c>
      <c r="C2612" s="5" t="s">
        <v>6307</v>
      </c>
      <c r="D2612" s="5" t="s">
        <v>6271</v>
      </c>
      <c r="E2612" s="16" t="b">
        <v>1</v>
      </c>
      <c r="F2612" s="38" t="s">
        <v>13472</v>
      </c>
    </row>
    <row r="2613" spans="1:6" x14ac:dyDescent="0.2">
      <c r="A2613" s="92"/>
      <c r="B2613" s="5" t="s">
        <v>6308</v>
      </c>
      <c r="C2613" s="5" t="s">
        <v>6309</v>
      </c>
      <c r="D2613" s="5" t="s">
        <v>6271</v>
      </c>
      <c r="E2613" s="16" t="b">
        <v>1</v>
      </c>
      <c r="F2613" s="38" t="s">
        <v>13473</v>
      </c>
    </row>
    <row r="2614" spans="1:6" x14ac:dyDescent="0.2">
      <c r="A2614" s="92"/>
      <c r="B2614" s="5" t="s">
        <v>6310</v>
      </c>
      <c r="C2614" s="5" t="s">
        <v>6311</v>
      </c>
      <c r="D2614" s="5" t="s">
        <v>6271</v>
      </c>
      <c r="E2614" s="16" t="b">
        <v>1</v>
      </c>
      <c r="F2614" s="38" t="s">
        <v>13474</v>
      </c>
    </row>
    <row r="2615" spans="1:6" x14ac:dyDescent="0.2">
      <c r="A2615" s="92"/>
      <c r="B2615" s="5" t="s">
        <v>6312</v>
      </c>
      <c r="C2615" s="5" t="s">
        <v>6313</v>
      </c>
      <c r="D2615" s="5" t="s">
        <v>6271</v>
      </c>
      <c r="E2615" s="16" t="b">
        <v>1</v>
      </c>
      <c r="F2615" s="38" t="s">
        <v>13475</v>
      </c>
    </row>
    <row r="2616" spans="1:6" x14ac:dyDescent="0.2">
      <c r="A2616" s="92"/>
      <c r="B2616" s="5" t="s">
        <v>6314</v>
      </c>
      <c r="C2616" s="5" t="s">
        <v>6315</v>
      </c>
      <c r="D2616" s="5" t="s">
        <v>6271</v>
      </c>
      <c r="E2616" s="16" t="b">
        <v>1</v>
      </c>
      <c r="F2616" s="38" t="s">
        <v>13476</v>
      </c>
    </row>
    <row r="2617" spans="1:6" x14ac:dyDescent="0.2">
      <c r="A2617" s="92"/>
      <c r="B2617" s="5" t="s">
        <v>6316</v>
      </c>
      <c r="C2617" s="5" t="s">
        <v>6317</v>
      </c>
      <c r="D2617" s="5" t="s">
        <v>6271</v>
      </c>
      <c r="E2617" s="16" t="b">
        <v>1</v>
      </c>
      <c r="F2617" s="38" t="s">
        <v>13477</v>
      </c>
    </row>
    <row r="2618" spans="1:6" x14ac:dyDescent="0.2">
      <c r="A2618" s="92"/>
      <c r="B2618" s="5" t="s">
        <v>6318</v>
      </c>
      <c r="C2618" s="5" t="s">
        <v>6319</v>
      </c>
      <c r="D2618" s="5" t="s">
        <v>6271</v>
      </c>
      <c r="E2618" s="16" t="b">
        <v>1</v>
      </c>
      <c r="F2618" s="38" t="s">
        <v>13478</v>
      </c>
    </row>
    <row r="2619" spans="1:6" x14ac:dyDescent="0.2">
      <c r="A2619" s="92"/>
      <c r="B2619" s="5" t="s">
        <v>6320</v>
      </c>
      <c r="C2619" s="5" t="s">
        <v>6321</v>
      </c>
      <c r="D2619" s="5" t="s">
        <v>6271</v>
      </c>
      <c r="E2619" s="16" t="b">
        <v>1</v>
      </c>
      <c r="F2619" s="38" t="s">
        <v>13479</v>
      </c>
    </row>
    <row r="2620" spans="1:6" x14ac:dyDescent="0.2">
      <c r="A2620" s="92"/>
      <c r="B2620" s="5" t="s">
        <v>6322</v>
      </c>
      <c r="C2620" s="5" t="s">
        <v>6323</v>
      </c>
      <c r="D2620" s="5" t="s">
        <v>6271</v>
      </c>
      <c r="E2620" s="16" t="b">
        <v>1</v>
      </c>
      <c r="F2620" s="38" t="s">
        <v>13480</v>
      </c>
    </row>
    <row r="2621" spans="1:6" x14ac:dyDescent="0.2">
      <c r="A2621" s="92"/>
      <c r="B2621" s="5" t="s">
        <v>6324</v>
      </c>
      <c r="C2621" s="5" t="s">
        <v>6325</v>
      </c>
      <c r="D2621" s="5" t="s">
        <v>6271</v>
      </c>
      <c r="E2621" s="16" t="b">
        <v>1</v>
      </c>
      <c r="F2621" s="38" t="s">
        <v>13481</v>
      </c>
    </row>
    <row r="2622" spans="1:6" x14ac:dyDescent="0.2">
      <c r="A2622" s="92"/>
      <c r="B2622" s="5" t="s">
        <v>6326</v>
      </c>
      <c r="C2622" s="5" t="s">
        <v>6327</v>
      </c>
      <c r="D2622" s="5" t="s">
        <v>6271</v>
      </c>
      <c r="E2622" s="16" t="b">
        <v>1</v>
      </c>
      <c r="F2622" s="38" t="s">
        <v>13482</v>
      </c>
    </row>
    <row r="2623" spans="1:6" x14ac:dyDescent="0.2">
      <c r="A2623" s="92"/>
      <c r="B2623" s="5" t="s">
        <v>6328</v>
      </c>
      <c r="C2623" s="5" t="s">
        <v>6329</v>
      </c>
      <c r="D2623" s="5" t="s">
        <v>6271</v>
      </c>
      <c r="E2623" s="16" t="b">
        <v>1</v>
      </c>
      <c r="F2623" s="38" t="s">
        <v>13483</v>
      </c>
    </row>
    <row r="2624" spans="1:6" x14ac:dyDescent="0.2">
      <c r="A2624" s="92"/>
      <c r="B2624" s="5" t="s">
        <v>6330</v>
      </c>
      <c r="C2624" s="5" t="s">
        <v>6331</v>
      </c>
      <c r="D2624" s="5" t="s">
        <v>6271</v>
      </c>
      <c r="E2624" s="16" t="b">
        <v>1</v>
      </c>
      <c r="F2624" s="38" t="s">
        <v>13484</v>
      </c>
    </row>
    <row r="2625" spans="1:6" x14ac:dyDescent="0.2">
      <c r="A2625" s="92"/>
      <c r="B2625" s="5" t="s">
        <v>6332</v>
      </c>
      <c r="C2625" s="5" t="s">
        <v>6333</v>
      </c>
      <c r="D2625" s="5" t="s">
        <v>6271</v>
      </c>
      <c r="E2625" s="16" t="b">
        <v>1</v>
      </c>
      <c r="F2625" s="38" t="s">
        <v>13485</v>
      </c>
    </row>
    <row r="2626" spans="1:6" x14ac:dyDescent="0.2">
      <c r="A2626" s="92"/>
      <c r="B2626" s="5" t="s">
        <v>6334</v>
      </c>
      <c r="C2626" s="5" t="s">
        <v>6335</v>
      </c>
      <c r="D2626" s="5" t="s">
        <v>6271</v>
      </c>
      <c r="E2626" s="16" t="b">
        <v>1</v>
      </c>
      <c r="F2626" s="38" t="s">
        <v>13486</v>
      </c>
    </row>
    <row r="2627" spans="1:6" x14ac:dyDescent="0.2">
      <c r="A2627" s="92"/>
      <c r="B2627" s="5" t="s">
        <v>6336</v>
      </c>
      <c r="C2627" s="5" t="s">
        <v>6337</v>
      </c>
      <c r="D2627" s="5" t="s">
        <v>6271</v>
      </c>
      <c r="E2627" s="16" t="b">
        <v>1</v>
      </c>
      <c r="F2627" s="38" t="s">
        <v>13487</v>
      </c>
    </row>
    <row r="2628" spans="1:6" x14ac:dyDescent="0.2">
      <c r="A2628" s="92"/>
      <c r="B2628" s="5" t="s">
        <v>6338</v>
      </c>
      <c r="C2628" s="5" t="s">
        <v>6339</v>
      </c>
      <c r="D2628" s="5" t="s">
        <v>6271</v>
      </c>
      <c r="E2628" s="16" t="b">
        <v>1</v>
      </c>
      <c r="F2628" s="38" t="s">
        <v>13488</v>
      </c>
    </row>
    <row r="2629" spans="1:6" x14ac:dyDescent="0.2">
      <c r="A2629" s="92"/>
      <c r="B2629" s="5" t="s">
        <v>6340</v>
      </c>
      <c r="C2629" s="5" t="s">
        <v>6341</v>
      </c>
      <c r="D2629" s="5" t="s">
        <v>6271</v>
      </c>
      <c r="E2629" s="16" t="b">
        <v>1</v>
      </c>
      <c r="F2629" s="38" t="s">
        <v>13489</v>
      </c>
    </row>
    <row r="2630" spans="1:6" x14ac:dyDescent="0.2">
      <c r="A2630" s="92"/>
      <c r="B2630" s="5" t="s">
        <v>6342</v>
      </c>
      <c r="C2630" s="5" t="s">
        <v>6343</v>
      </c>
      <c r="D2630" s="5" t="s">
        <v>6271</v>
      </c>
      <c r="E2630" s="16" t="b">
        <v>1</v>
      </c>
      <c r="F2630" s="38" t="s">
        <v>13490</v>
      </c>
    </row>
    <row r="2631" spans="1:6" x14ac:dyDescent="0.2">
      <c r="A2631" s="92"/>
      <c r="B2631" s="5" t="s">
        <v>6344</v>
      </c>
      <c r="C2631" s="5" t="s">
        <v>6345</v>
      </c>
      <c r="D2631" s="5" t="s">
        <v>6271</v>
      </c>
      <c r="E2631" s="16" t="b">
        <v>1</v>
      </c>
      <c r="F2631" s="38" t="s">
        <v>13491</v>
      </c>
    </row>
    <row r="2632" spans="1:6" x14ac:dyDescent="0.2">
      <c r="A2632" s="92"/>
      <c r="B2632" s="5" t="s">
        <v>6346</v>
      </c>
      <c r="C2632" s="5" t="s">
        <v>6347</v>
      </c>
      <c r="D2632" s="5" t="s">
        <v>6271</v>
      </c>
      <c r="E2632" s="16" t="b">
        <v>1</v>
      </c>
      <c r="F2632" s="38" t="s">
        <v>13492</v>
      </c>
    </row>
    <row r="2633" spans="1:6" x14ac:dyDescent="0.2">
      <c r="A2633" s="92"/>
      <c r="B2633" s="5" t="s">
        <v>6348</v>
      </c>
      <c r="C2633" s="5" t="s">
        <v>2419</v>
      </c>
      <c r="D2633" s="5" t="s">
        <v>6271</v>
      </c>
      <c r="E2633" s="16" t="b">
        <v>1</v>
      </c>
      <c r="F2633" s="38" t="s">
        <v>13493</v>
      </c>
    </row>
    <row r="2634" spans="1:6" x14ac:dyDescent="0.2">
      <c r="A2634" s="92"/>
      <c r="B2634" s="5" t="s">
        <v>6349</v>
      </c>
      <c r="C2634" s="5" t="s">
        <v>6350</v>
      </c>
      <c r="D2634" s="5" t="s">
        <v>6271</v>
      </c>
      <c r="E2634" s="16" t="b">
        <v>1</v>
      </c>
      <c r="F2634" s="38" t="s">
        <v>13494</v>
      </c>
    </row>
    <row r="2635" spans="1:6" x14ac:dyDescent="0.2">
      <c r="A2635" s="92"/>
      <c r="B2635" s="5" t="s">
        <v>6351</v>
      </c>
      <c r="C2635" s="5" t="s">
        <v>6352</v>
      </c>
      <c r="D2635" s="5" t="s">
        <v>6271</v>
      </c>
      <c r="E2635" s="16" t="b">
        <v>1</v>
      </c>
      <c r="F2635" s="38" t="s">
        <v>13495</v>
      </c>
    </row>
    <row r="2636" spans="1:6" x14ac:dyDescent="0.2">
      <c r="A2636" s="92"/>
      <c r="B2636" s="5" t="s">
        <v>6353</v>
      </c>
      <c r="C2636" s="5" t="s">
        <v>6354</v>
      </c>
      <c r="D2636" s="5" t="s">
        <v>6271</v>
      </c>
      <c r="E2636" s="16" t="b">
        <v>1</v>
      </c>
      <c r="F2636" s="38" t="s">
        <v>13496</v>
      </c>
    </row>
    <row r="2637" spans="1:6" x14ac:dyDescent="0.2">
      <c r="A2637" s="92"/>
      <c r="B2637" s="5" t="s">
        <v>6355</v>
      </c>
      <c r="C2637" s="5" t="s">
        <v>6356</v>
      </c>
      <c r="D2637" s="5" t="s">
        <v>6271</v>
      </c>
      <c r="E2637" s="16" t="b">
        <v>1</v>
      </c>
      <c r="F2637" s="38" t="s">
        <v>13497</v>
      </c>
    </row>
    <row r="2638" spans="1:6" x14ac:dyDescent="0.2">
      <c r="A2638" s="92"/>
      <c r="B2638" s="5" t="s">
        <v>6357</v>
      </c>
      <c r="C2638" s="5" t="s">
        <v>6358</v>
      </c>
      <c r="D2638" s="5" t="s">
        <v>6271</v>
      </c>
      <c r="E2638" s="16" t="b">
        <v>1</v>
      </c>
      <c r="F2638" s="38" t="s">
        <v>13498</v>
      </c>
    </row>
    <row r="2639" spans="1:6" x14ac:dyDescent="0.2">
      <c r="A2639" s="92"/>
      <c r="B2639" s="5" t="s">
        <v>6359</v>
      </c>
      <c r="C2639" s="5" t="s">
        <v>6360</v>
      </c>
      <c r="D2639" s="5" t="s">
        <v>6271</v>
      </c>
      <c r="E2639" s="16" t="b">
        <v>1</v>
      </c>
      <c r="F2639" s="38" t="s">
        <v>13499</v>
      </c>
    </row>
    <row r="2640" spans="1:6" x14ac:dyDescent="0.2">
      <c r="A2640" s="92"/>
      <c r="B2640" s="5" t="s">
        <v>6361</v>
      </c>
      <c r="C2640" s="5" t="s">
        <v>6362</v>
      </c>
      <c r="D2640" s="5" t="s">
        <v>6271</v>
      </c>
      <c r="E2640" s="16" t="b">
        <v>1</v>
      </c>
      <c r="F2640" s="38" t="s">
        <v>13500</v>
      </c>
    </row>
    <row r="2641" spans="1:6" x14ac:dyDescent="0.2">
      <c r="A2641" s="92"/>
      <c r="B2641" s="5" t="s">
        <v>6363</v>
      </c>
      <c r="C2641" s="5" t="s">
        <v>6364</v>
      </c>
      <c r="D2641" s="5" t="s">
        <v>6271</v>
      </c>
      <c r="E2641" s="16" t="b">
        <v>1</v>
      </c>
      <c r="F2641" s="38" t="s">
        <v>13501</v>
      </c>
    </row>
    <row r="2642" spans="1:6" x14ac:dyDescent="0.2">
      <c r="A2642" s="92"/>
      <c r="B2642" s="5" t="s">
        <v>6365</v>
      </c>
      <c r="C2642" s="5" t="s">
        <v>6366</v>
      </c>
      <c r="D2642" s="5" t="s">
        <v>6271</v>
      </c>
      <c r="E2642" s="16" t="b">
        <v>1</v>
      </c>
      <c r="F2642" s="38" t="s">
        <v>13502</v>
      </c>
    </row>
    <row r="2643" spans="1:6" x14ac:dyDescent="0.2">
      <c r="A2643" s="92"/>
      <c r="B2643" s="5" t="s">
        <v>6367</v>
      </c>
      <c r="C2643" s="5" t="s">
        <v>6368</v>
      </c>
      <c r="D2643" s="5" t="s">
        <v>6271</v>
      </c>
      <c r="E2643" s="16" t="b">
        <v>1</v>
      </c>
      <c r="F2643" s="38" t="s">
        <v>13503</v>
      </c>
    </row>
    <row r="2644" spans="1:6" x14ac:dyDescent="0.2">
      <c r="A2644" s="92"/>
      <c r="B2644" s="5" t="s">
        <v>6369</v>
      </c>
      <c r="C2644" s="5" t="s">
        <v>6370</v>
      </c>
      <c r="D2644" s="5" t="s">
        <v>6271</v>
      </c>
      <c r="E2644" s="16" t="b">
        <v>1</v>
      </c>
      <c r="F2644" s="38" t="s">
        <v>13504</v>
      </c>
    </row>
    <row r="2645" spans="1:6" x14ac:dyDescent="0.2">
      <c r="A2645" s="92"/>
      <c r="B2645" s="5" t="s">
        <v>6371</v>
      </c>
      <c r="C2645" s="5" t="s">
        <v>6372</v>
      </c>
      <c r="D2645" s="5" t="s">
        <v>6271</v>
      </c>
      <c r="E2645" s="16" t="b">
        <v>1</v>
      </c>
      <c r="F2645" s="38" t="s">
        <v>13505</v>
      </c>
    </row>
    <row r="2646" spans="1:6" x14ac:dyDescent="0.2">
      <c r="A2646" s="92"/>
      <c r="B2646" s="5" t="s">
        <v>6373</v>
      </c>
      <c r="C2646" s="5" t="s">
        <v>6374</v>
      </c>
      <c r="D2646" s="5" t="s">
        <v>6271</v>
      </c>
      <c r="E2646" s="16" t="b">
        <v>1</v>
      </c>
      <c r="F2646" s="38" t="s">
        <v>13506</v>
      </c>
    </row>
    <row r="2647" spans="1:6" x14ac:dyDescent="0.2">
      <c r="A2647" s="92"/>
      <c r="B2647" s="5" t="s">
        <v>6375</v>
      </c>
      <c r="C2647" s="5" t="s">
        <v>6376</v>
      </c>
      <c r="D2647" s="5" t="s">
        <v>6271</v>
      </c>
      <c r="E2647" s="16" t="b">
        <v>1</v>
      </c>
      <c r="F2647" s="38" t="s">
        <v>13507</v>
      </c>
    </row>
    <row r="2648" spans="1:6" x14ac:dyDescent="0.2">
      <c r="A2648" s="92"/>
      <c r="B2648" s="5" t="s">
        <v>6377</v>
      </c>
      <c r="C2648" s="5" t="s">
        <v>6378</v>
      </c>
      <c r="D2648" s="5" t="s">
        <v>6271</v>
      </c>
      <c r="E2648" s="16" t="b">
        <v>1</v>
      </c>
      <c r="F2648" s="38" t="s">
        <v>13508</v>
      </c>
    </row>
    <row r="2649" spans="1:6" x14ac:dyDescent="0.2">
      <c r="A2649" s="92"/>
      <c r="B2649" s="5" t="s">
        <v>6379</v>
      </c>
      <c r="C2649" s="5" t="s">
        <v>6380</v>
      </c>
      <c r="D2649" s="5" t="s">
        <v>6271</v>
      </c>
      <c r="E2649" s="16" t="b">
        <v>1</v>
      </c>
      <c r="F2649" s="38" t="s">
        <v>13509</v>
      </c>
    </row>
    <row r="2650" spans="1:6" x14ac:dyDescent="0.2">
      <c r="A2650" s="92"/>
      <c r="B2650" s="5" t="s">
        <v>6381</v>
      </c>
      <c r="C2650" s="5" t="s">
        <v>6382</v>
      </c>
      <c r="D2650" s="5" t="s">
        <v>6271</v>
      </c>
      <c r="E2650" s="16" t="b">
        <v>1</v>
      </c>
      <c r="F2650" s="38" t="s">
        <v>13510</v>
      </c>
    </row>
    <row r="2651" spans="1:6" x14ac:dyDescent="0.2">
      <c r="A2651" s="92"/>
      <c r="B2651" s="5" t="s">
        <v>6383</v>
      </c>
      <c r="C2651" s="5" t="s">
        <v>6384</v>
      </c>
      <c r="D2651" s="5" t="s">
        <v>6271</v>
      </c>
      <c r="E2651" s="16" t="b">
        <v>1</v>
      </c>
      <c r="F2651" s="38" t="s">
        <v>13511</v>
      </c>
    </row>
    <row r="2652" spans="1:6" x14ac:dyDescent="0.2">
      <c r="A2652" s="92"/>
      <c r="B2652" s="5" t="s">
        <v>6385</v>
      </c>
      <c r="C2652" s="5" t="s">
        <v>6386</v>
      </c>
      <c r="D2652" s="5" t="s">
        <v>6271</v>
      </c>
      <c r="E2652" s="16" t="b">
        <v>1</v>
      </c>
      <c r="F2652" s="38" t="s">
        <v>13512</v>
      </c>
    </row>
    <row r="2653" spans="1:6" x14ac:dyDescent="0.2">
      <c r="A2653" s="92"/>
      <c r="B2653" s="5" t="s">
        <v>6387</v>
      </c>
      <c r="C2653" s="5" t="s">
        <v>6388</v>
      </c>
      <c r="D2653" s="5" t="s">
        <v>6271</v>
      </c>
      <c r="E2653" s="16" t="b">
        <v>1</v>
      </c>
      <c r="F2653" s="38" t="s">
        <v>13513</v>
      </c>
    </row>
    <row r="2654" spans="1:6" x14ac:dyDescent="0.2">
      <c r="A2654" s="92"/>
      <c r="B2654" s="5" t="s">
        <v>6389</v>
      </c>
      <c r="C2654" s="5" t="s">
        <v>6390</v>
      </c>
      <c r="D2654" s="5" t="s">
        <v>6271</v>
      </c>
      <c r="E2654" s="16" t="b">
        <v>1</v>
      </c>
      <c r="F2654" s="38" t="s">
        <v>13514</v>
      </c>
    </row>
    <row r="2655" spans="1:6" x14ac:dyDescent="0.2">
      <c r="A2655" s="92"/>
      <c r="B2655" s="5" t="s">
        <v>6391</v>
      </c>
      <c r="C2655" s="5" t="s">
        <v>6392</v>
      </c>
      <c r="D2655" s="5" t="s">
        <v>6271</v>
      </c>
      <c r="E2655" s="16" t="b">
        <v>1</v>
      </c>
      <c r="F2655" s="38" t="s">
        <v>13515</v>
      </c>
    </row>
    <row r="2656" spans="1:6" x14ac:dyDescent="0.2">
      <c r="A2656" s="92"/>
      <c r="B2656" s="5" t="s">
        <v>6393</v>
      </c>
      <c r="C2656" s="5" t="s">
        <v>6394</v>
      </c>
      <c r="D2656" s="5" t="s">
        <v>6271</v>
      </c>
      <c r="E2656" s="16" t="b">
        <v>1</v>
      </c>
      <c r="F2656" s="38" t="s">
        <v>13516</v>
      </c>
    </row>
    <row r="2657" spans="1:6" x14ac:dyDescent="0.2">
      <c r="A2657" s="92"/>
      <c r="B2657" s="5" t="s">
        <v>6395</v>
      </c>
      <c r="C2657" s="5" t="s">
        <v>6396</v>
      </c>
      <c r="D2657" s="5" t="s">
        <v>6271</v>
      </c>
      <c r="E2657" s="16" t="b">
        <v>1</v>
      </c>
      <c r="F2657" s="38" t="s">
        <v>13517</v>
      </c>
    </row>
    <row r="2658" spans="1:6" x14ac:dyDescent="0.2">
      <c r="A2658" s="92"/>
      <c r="B2658" s="5" t="s">
        <v>6397</v>
      </c>
      <c r="C2658" s="5" t="s">
        <v>6398</v>
      </c>
      <c r="D2658" s="5" t="s">
        <v>6271</v>
      </c>
      <c r="E2658" s="16" t="b">
        <v>1</v>
      </c>
      <c r="F2658" s="38" t="s">
        <v>13518</v>
      </c>
    </row>
    <row r="2659" spans="1:6" x14ac:dyDescent="0.2">
      <c r="A2659" s="92"/>
      <c r="B2659" s="5" t="s">
        <v>6399</v>
      </c>
      <c r="C2659" s="5" t="s">
        <v>6400</v>
      </c>
      <c r="D2659" s="5" t="s">
        <v>6271</v>
      </c>
      <c r="E2659" s="16" t="b">
        <v>1</v>
      </c>
      <c r="F2659" s="38" t="s">
        <v>13519</v>
      </c>
    </row>
    <row r="2660" spans="1:6" x14ac:dyDescent="0.2">
      <c r="A2660" s="92"/>
      <c r="B2660" s="5" t="s">
        <v>6401</v>
      </c>
      <c r="C2660" s="5" t="s">
        <v>6402</v>
      </c>
      <c r="D2660" s="5" t="s">
        <v>6271</v>
      </c>
      <c r="E2660" s="16" t="b">
        <v>1</v>
      </c>
      <c r="F2660" s="38" t="s">
        <v>13520</v>
      </c>
    </row>
    <row r="2661" spans="1:6" x14ac:dyDescent="0.2">
      <c r="A2661" s="93"/>
      <c r="B2661" s="14" t="s">
        <v>6403</v>
      </c>
      <c r="C2661" s="14" t="s">
        <v>6404</v>
      </c>
      <c r="D2661" s="14" t="s">
        <v>6271</v>
      </c>
      <c r="E2661" s="17" t="b">
        <v>1</v>
      </c>
      <c r="F2661" s="39" t="s">
        <v>13521</v>
      </c>
    </row>
    <row r="2662" spans="1:6" x14ac:dyDescent="0.2">
      <c r="A2662" s="91" t="str">
        <f>HYPERLINK("[#]Codes_for_GE_Names!A180:H180","MARSHALL ISLANDS")</f>
        <v>MARSHALL ISLANDS</v>
      </c>
      <c r="B2662" s="11" t="s">
        <v>6405</v>
      </c>
      <c r="C2662" s="11" t="s">
        <v>6406</v>
      </c>
      <c r="D2662" s="29" t="s">
        <v>6407</v>
      </c>
      <c r="E2662" s="30" t="b">
        <v>0</v>
      </c>
      <c r="F2662" s="46" t="s">
        <v>11653</v>
      </c>
    </row>
    <row r="2663" spans="1:6" x14ac:dyDescent="0.2">
      <c r="A2663" s="92"/>
      <c r="B2663" s="5" t="s">
        <v>6408</v>
      </c>
      <c r="C2663" s="5" t="s">
        <v>6409</v>
      </c>
      <c r="D2663" s="5" t="s">
        <v>2414</v>
      </c>
      <c r="E2663" s="16" t="b">
        <v>1</v>
      </c>
      <c r="F2663" s="38" t="s">
        <v>13522</v>
      </c>
    </row>
    <row r="2664" spans="1:6" x14ac:dyDescent="0.2">
      <c r="A2664" s="92"/>
      <c r="B2664" s="5" t="s">
        <v>6410</v>
      </c>
      <c r="C2664" s="5" t="s">
        <v>6411</v>
      </c>
      <c r="D2664" s="5" t="s">
        <v>2414</v>
      </c>
      <c r="E2664" s="16" t="b">
        <v>1</v>
      </c>
      <c r="F2664" s="38" t="s">
        <v>13523</v>
      </c>
    </row>
    <row r="2665" spans="1:6" x14ac:dyDescent="0.2">
      <c r="A2665" s="92"/>
      <c r="B2665" s="5" t="s">
        <v>6412</v>
      </c>
      <c r="C2665" s="5" t="s">
        <v>6413</v>
      </c>
      <c r="D2665" s="5" t="s">
        <v>2414</v>
      </c>
      <c r="E2665" s="16" t="b">
        <v>1</v>
      </c>
      <c r="F2665" s="38" t="s">
        <v>13524</v>
      </c>
    </row>
    <row r="2666" spans="1:6" x14ac:dyDescent="0.2">
      <c r="A2666" s="92"/>
      <c r="B2666" s="5" t="s">
        <v>6414</v>
      </c>
      <c r="C2666" s="5" t="s">
        <v>6415</v>
      </c>
      <c r="D2666" s="5" t="s">
        <v>2414</v>
      </c>
      <c r="E2666" s="16" t="b">
        <v>1</v>
      </c>
      <c r="F2666" s="38" t="s">
        <v>13525</v>
      </c>
    </row>
    <row r="2667" spans="1:6" x14ac:dyDescent="0.2">
      <c r="A2667" s="92"/>
      <c r="B2667" s="5" t="s">
        <v>6416</v>
      </c>
      <c r="C2667" s="5" t="s">
        <v>6417</v>
      </c>
      <c r="D2667" s="5" t="s">
        <v>2414</v>
      </c>
      <c r="E2667" s="16" t="b">
        <v>1</v>
      </c>
      <c r="F2667" s="38" t="s">
        <v>13526</v>
      </c>
    </row>
    <row r="2668" spans="1:6" x14ac:dyDescent="0.2">
      <c r="A2668" s="92"/>
      <c r="B2668" s="5" t="s">
        <v>6418</v>
      </c>
      <c r="C2668" s="5" t="s">
        <v>6419</v>
      </c>
      <c r="D2668" s="5" t="s">
        <v>2414</v>
      </c>
      <c r="E2668" s="16" t="b">
        <v>1</v>
      </c>
      <c r="F2668" s="38" t="s">
        <v>13527</v>
      </c>
    </row>
    <row r="2669" spans="1:6" x14ac:dyDescent="0.2">
      <c r="A2669" s="92"/>
      <c r="B2669" s="5" t="s">
        <v>6420</v>
      </c>
      <c r="C2669" s="5" t="s">
        <v>6421</v>
      </c>
      <c r="D2669" s="5" t="s">
        <v>2414</v>
      </c>
      <c r="E2669" s="16" t="b">
        <v>1</v>
      </c>
      <c r="F2669" s="38" t="s">
        <v>13528</v>
      </c>
    </row>
    <row r="2670" spans="1:6" x14ac:dyDescent="0.2">
      <c r="A2670" s="92"/>
      <c r="B2670" s="5" t="s">
        <v>6422</v>
      </c>
      <c r="C2670" s="5" t="s">
        <v>6423</v>
      </c>
      <c r="D2670" s="5" t="s">
        <v>2414</v>
      </c>
      <c r="E2670" s="16" t="b">
        <v>1</v>
      </c>
      <c r="F2670" s="38" t="s">
        <v>13529</v>
      </c>
    </row>
    <row r="2671" spans="1:6" x14ac:dyDescent="0.2">
      <c r="A2671" s="92"/>
      <c r="B2671" s="5" t="s">
        <v>6424</v>
      </c>
      <c r="C2671" s="5" t="s">
        <v>6425</v>
      </c>
      <c r="D2671" s="5" t="s">
        <v>2414</v>
      </c>
      <c r="E2671" s="16" t="b">
        <v>1</v>
      </c>
      <c r="F2671" s="38" t="s">
        <v>13530</v>
      </c>
    </row>
    <row r="2672" spans="1:6" x14ac:dyDescent="0.2">
      <c r="A2672" s="92"/>
      <c r="B2672" s="5" t="s">
        <v>6426</v>
      </c>
      <c r="C2672" s="5" t="s">
        <v>6427</v>
      </c>
      <c r="D2672" s="5" t="s">
        <v>2414</v>
      </c>
      <c r="E2672" s="16" t="b">
        <v>1</v>
      </c>
      <c r="F2672" s="38" t="s">
        <v>13531</v>
      </c>
    </row>
    <row r="2673" spans="1:6" x14ac:dyDescent="0.2">
      <c r="A2673" s="92"/>
      <c r="B2673" s="5" t="s">
        <v>6428</v>
      </c>
      <c r="C2673" s="5" t="s">
        <v>6429</v>
      </c>
      <c r="D2673" s="5" t="s">
        <v>2414</v>
      </c>
      <c r="E2673" s="16" t="b">
        <v>1</v>
      </c>
      <c r="F2673" s="38" t="s">
        <v>13532</v>
      </c>
    </row>
    <row r="2674" spans="1:6" x14ac:dyDescent="0.2">
      <c r="A2674" s="92"/>
      <c r="B2674" s="5" t="s">
        <v>6430</v>
      </c>
      <c r="C2674" s="5" t="s">
        <v>6431</v>
      </c>
      <c r="D2674" s="5" t="s">
        <v>2414</v>
      </c>
      <c r="E2674" s="16" t="b">
        <v>1</v>
      </c>
      <c r="F2674" s="38" t="s">
        <v>13533</v>
      </c>
    </row>
    <row r="2675" spans="1:6" x14ac:dyDescent="0.2">
      <c r="A2675" s="92"/>
      <c r="B2675" s="5" t="s">
        <v>6432</v>
      </c>
      <c r="C2675" s="5" t="s">
        <v>6433</v>
      </c>
      <c r="D2675" s="5" t="s">
        <v>2414</v>
      </c>
      <c r="E2675" s="16" t="b">
        <v>1</v>
      </c>
      <c r="F2675" s="38" t="s">
        <v>13534</v>
      </c>
    </row>
    <row r="2676" spans="1:6" x14ac:dyDescent="0.2">
      <c r="A2676" s="92"/>
      <c r="B2676" s="5" t="s">
        <v>6434</v>
      </c>
      <c r="C2676" s="5" t="s">
        <v>6435</v>
      </c>
      <c r="D2676" s="5" t="s">
        <v>2414</v>
      </c>
      <c r="E2676" s="16" t="b">
        <v>1</v>
      </c>
      <c r="F2676" s="38" t="s">
        <v>13535</v>
      </c>
    </row>
    <row r="2677" spans="1:6" x14ac:dyDescent="0.2">
      <c r="A2677" s="92"/>
      <c r="B2677" s="5" t="s">
        <v>6436</v>
      </c>
      <c r="C2677" s="5" t="s">
        <v>6437</v>
      </c>
      <c r="D2677" s="25" t="s">
        <v>6407</v>
      </c>
      <c r="E2677" s="26" t="b">
        <v>0</v>
      </c>
      <c r="F2677" s="44" t="s">
        <v>11653</v>
      </c>
    </row>
    <row r="2678" spans="1:6" x14ac:dyDescent="0.2">
      <c r="A2678" s="92"/>
      <c r="B2678" s="5" t="s">
        <v>6438</v>
      </c>
      <c r="C2678" s="5" t="s">
        <v>6439</v>
      </c>
      <c r="D2678" s="5" t="s">
        <v>2414</v>
      </c>
      <c r="E2678" s="16" t="b">
        <v>1</v>
      </c>
      <c r="F2678" s="38" t="s">
        <v>13536</v>
      </c>
    </row>
    <row r="2679" spans="1:6" x14ac:dyDescent="0.2">
      <c r="A2679" s="92"/>
      <c r="B2679" s="5" t="s">
        <v>6440</v>
      </c>
      <c r="C2679" s="5" t="s">
        <v>6441</v>
      </c>
      <c r="D2679" s="5" t="s">
        <v>2414</v>
      </c>
      <c r="E2679" s="16" t="b">
        <v>1</v>
      </c>
      <c r="F2679" s="38" t="s">
        <v>13537</v>
      </c>
    </row>
    <row r="2680" spans="1:6" x14ac:dyDescent="0.2">
      <c r="A2680" s="92"/>
      <c r="B2680" s="5" t="s">
        <v>6442</v>
      </c>
      <c r="C2680" s="5" t="s">
        <v>6443</v>
      </c>
      <c r="D2680" s="5" t="s">
        <v>2414</v>
      </c>
      <c r="E2680" s="16" t="b">
        <v>1</v>
      </c>
      <c r="F2680" s="38" t="s">
        <v>13538</v>
      </c>
    </row>
    <row r="2681" spans="1:6" x14ac:dyDescent="0.2">
      <c r="A2681" s="92"/>
      <c r="B2681" s="5" t="s">
        <v>6444</v>
      </c>
      <c r="C2681" s="5" t="s">
        <v>6445</v>
      </c>
      <c r="D2681" s="5" t="s">
        <v>2414</v>
      </c>
      <c r="E2681" s="16" t="b">
        <v>1</v>
      </c>
      <c r="F2681" s="38" t="s">
        <v>13539</v>
      </c>
    </row>
    <row r="2682" spans="1:6" x14ac:dyDescent="0.2">
      <c r="A2682" s="92"/>
      <c r="B2682" s="5" t="s">
        <v>6446</v>
      </c>
      <c r="C2682" s="5" t="s">
        <v>6447</v>
      </c>
      <c r="D2682" s="5" t="s">
        <v>2414</v>
      </c>
      <c r="E2682" s="16" t="b">
        <v>1</v>
      </c>
      <c r="F2682" s="38" t="s">
        <v>13540</v>
      </c>
    </row>
    <row r="2683" spans="1:6" x14ac:dyDescent="0.2">
      <c r="A2683" s="92"/>
      <c r="B2683" s="5" t="s">
        <v>6448</v>
      </c>
      <c r="C2683" s="5" t="s">
        <v>6449</v>
      </c>
      <c r="D2683" s="5" t="s">
        <v>2414</v>
      </c>
      <c r="E2683" s="16" t="b">
        <v>1</v>
      </c>
      <c r="F2683" s="38" t="s">
        <v>13541</v>
      </c>
    </row>
    <row r="2684" spans="1:6" x14ac:dyDescent="0.2">
      <c r="A2684" s="92"/>
      <c r="B2684" s="5" t="s">
        <v>6450</v>
      </c>
      <c r="C2684" s="5" t="s">
        <v>6451</v>
      </c>
      <c r="D2684" s="5" t="s">
        <v>2414</v>
      </c>
      <c r="E2684" s="16" t="b">
        <v>1</v>
      </c>
      <c r="F2684" s="38" t="s">
        <v>13542</v>
      </c>
    </row>
    <row r="2685" spans="1:6" x14ac:dyDescent="0.2">
      <c r="A2685" s="92"/>
      <c r="B2685" s="5" t="s">
        <v>6452</v>
      </c>
      <c r="C2685" s="5" t="s">
        <v>6453</v>
      </c>
      <c r="D2685" s="5" t="s">
        <v>2414</v>
      </c>
      <c r="E2685" s="16" t="b">
        <v>1</v>
      </c>
      <c r="F2685" s="38" t="s">
        <v>13543</v>
      </c>
    </row>
    <row r="2686" spans="1:6" x14ac:dyDescent="0.2">
      <c r="A2686" s="92"/>
      <c r="B2686" s="5" t="s">
        <v>6454</v>
      </c>
      <c r="C2686" s="5" t="s">
        <v>6455</v>
      </c>
      <c r="D2686" s="5" t="s">
        <v>2414</v>
      </c>
      <c r="E2686" s="16" t="b">
        <v>1</v>
      </c>
      <c r="F2686" s="38" t="s">
        <v>13544</v>
      </c>
    </row>
    <row r="2687" spans="1:6" x14ac:dyDescent="0.2">
      <c r="A2687" s="93"/>
      <c r="B2687" s="14" t="s">
        <v>6456</v>
      </c>
      <c r="C2687" s="14" t="s">
        <v>6457</v>
      </c>
      <c r="D2687" s="14" t="s">
        <v>2414</v>
      </c>
      <c r="E2687" s="17" t="b">
        <v>1</v>
      </c>
      <c r="F2687" s="39" t="s">
        <v>13545</v>
      </c>
    </row>
    <row r="2688" spans="1:6" x14ac:dyDescent="0.2">
      <c r="A2688" s="91" t="str">
        <f>HYPERLINK("[#]Codes_for_GE_Names!A182:H182","MAURITANIA")</f>
        <v>MAURITANIA</v>
      </c>
      <c r="B2688" s="11" t="s">
        <v>6458</v>
      </c>
      <c r="C2688" s="11" t="s">
        <v>1682</v>
      </c>
      <c r="D2688" s="11" t="s">
        <v>1891</v>
      </c>
      <c r="E2688" s="15" t="b">
        <v>1</v>
      </c>
      <c r="F2688" s="43" t="s">
        <v>13546</v>
      </c>
    </row>
    <row r="2689" spans="1:6" x14ac:dyDescent="0.2">
      <c r="A2689" s="92"/>
      <c r="B2689" s="5" t="s">
        <v>6459</v>
      </c>
      <c r="C2689" s="5" t="s">
        <v>6460</v>
      </c>
      <c r="D2689" s="5" t="s">
        <v>1891</v>
      </c>
      <c r="E2689" s="16" t="b">
        <v>1</v>
      </c>
      <c r="F2689" s="38" t="s">
        <v>13547</v>
      </c>
    </row>
    <row r="2690" spans="1:6" x14ac:dyDescent="0.2">
      <c r="A2690" s="92"/>
      <c r="B2690" s="5" t="s">
        <v>6461</v>
      </c>
      <c r="C2690" s="5" t="s">
        <v>6462</v>
      </c>
      <c r="D2690" s="5" t="s">
        <v>1891</v>
      </c>
      <c r="E2690" s="16" t="b">
        <v>1</v>
      </c>
      <c r="F2690" s="38" t="s">
        <v>13548</v>
      </c>
    </row>
    <row r="2691" spans="1:6" x14ac:dyDescent="0.2">
      <c r="A2691" s="92"/>
      <c r="B2691" s="5" t="s">
        <v>6463</v>
      </c>
      <c r="C2691" s="5" t="s">
        <v>6464</v>
      </c>
      <c r="D2691" s="5" t="s">
        <v>1891</v>
      </c>
      <c r="E2691" s="16" t="b">
        <v>1</v>
      </c>
      <c r="F2691" s="38" t="s">
        <v>13549</v>
      </c>
    </row>
    <row r="2692" spans="1:6" x14ac:dyDescent="0.2">
      <c r="A2692" s="92"/>
      <c r="B2692" s="5" t="s">
        <v>6465</v>
      </c>
      <c r="C2692" s="5" t="s">
        <v>6466</v>
      </c>
      <c r="D2692" s="5" t="s">
        <v>1891</v>
      </c>
      <c r="E2692" s="16" t="b">
        <v>1</v>
      </c>
      <c r="F2692" s="38" t="s">
        <v>13550</v>
      </c>
    </row>
    <row r="2693" spans="1:6" x14ac:dyDescent="0.2">
      <c r="A2693" s="92"/>
      <c r="B2693" s="5" t="s">
        <v>6467</v>
      </c>
      <c r="C2693" s="5" t="s">
        <v>6468</v>
      </c>
      <c r="D2693" s="5" t="s">
        <v>1891</v>
      </c>
      <c r="E2693" s="16" t="b">
        <v>1</v>
      </c>
      <c r="F2693" s="38" t="s">
        <v>13551</v>
      </c>
    </row>
    <row r="2694" spans="1:6" x14ac:dyDescent="0.2">
      <c r="A2694" s="92"/>
      <c r="B2694" s="5" t="s">
        <v>6469</v>
      </c>
      <c r="C2694" s="5" t="s">
        <v>6470</v>
      </c>
      <c r="D2694" s="5" t="s">
        <v>1891</v>
      </c>
      <c r="E2694" s="16" t="b">
        <v>1</v>
      </c>
      <c r="F2694" s="38" t="s">
        <v>13552</v>
      </c>
    </row>
    <row r="2695" spans="1:6" x14ac:dyDescent="0.2">
      <c r="A2695" s="92"/>
      <c r="B2695" s="5" t="s">
        <v>6471</v>
      </c>
      <c r="C2695" s="5" t="s">
        <v>6472</v>
      </c>
      <c r="D2695" s="5" t="s">
        <v>1891</v>
      </c>
      <c r="E2695" s="16" t="b">
        <v>1</v>
      </c>
      <c r="F2695" s="38" t="s">
        <v>13553</v>
      </c>
    </row>
    <row r="2696" spans="1:6" x14ac:dyDescent="0.2">
      <c r="A2696" s="92"/>
      <c r="B2696" s="5" t="s">
        <v>6473</v>
      </c>
      <c r="C2696" s="5" t="s">
        <v>6474</v>
      </c>
      <c r="D2696" s="5" t="s">
        <v>1891</v>
      </c>
      <c r="E2696" s="16" t="b">
        <v>1</v>
      </c>
      <c r="F2696" s="38" t="s">
        <v>13554</v>
      </c>
    </row>
    <row r="2697" spans="1:6" x14ac:dyDescent="0.2">
      <c r="A2697" s="92"/>
      <c r="B2697" s="5" t="s">
        <v>6475</v>
      </c>
      <c r="C2697" s="5" t="s">
        <v>6476</v>
      </c>
      <c r="D2697" s="5" t="s">
        <v>1891</v>
      </c>
      <c r="E2697" s="16" t="b">
        <v>1</v>
      </c>
      <c r="F2697" s="38" t="s">
        <v>13555</v>
      </c>
    </row>
    <row r="2698" spans="1:6" x14ac:dyDescent="0.2">
      <c r="A2698" s="92"/>
      <c r="B2698" s="5" t="s">
        <v>6477</v>
      </c>
      <c r="C2698" s="5" t="s">
        <v>6478</v>
      </c>
      <c r="D2698" s="5" t="s">
        <v>1891</v>
      </c>
      <c r="E2698" s="16" t="b">
        <v>1</v>
      </c>
      <c r="F2698" s="38" t="s">
        <v>13556</v>
      </c>
    </row>
    <row r="2699" spans="1:6" x14ac:dyDescent="0.2">
      <c r="A2699" s="92"/>
      <c r="B2699" s="5" t="s">
        <v>6479</v>
      </c>
      <c r="C2699" s="5" t="s">
        <v>6480</v>
      </c>
      <c r="D2699" s="5" t="s">
        <v>1891</v>
      </c>
      <c r="E2699" s="16" t="b">
        <v>1</v>
      </c>
      <c r="F2699" s="38" t="s">
        <v>13557</v>
      </c>
    </row>
    <row r="2700" spans="1:6" x14ac:dyDescent="0.2">
      <c r="A2700" s="92"/>
      <c r="B2700" s="5" t="s">
        <v>6481</v>
      </c>
      <c r="C2700" s="5" t="s">
        <v>6482</v>
      </c>
      <c r="D2700" s="5" t="s">
        <v>1891</v>
      </c>
      <c r="E2700" s="16" t="b">
        <v>1</v>
      </c>
      <c r="F2700" s="38" t="s">
        <v>13558</v>
      </c>
    </row>
    <row r="2701" spans="1:6" x14ac:dyDescent="0.2">
      <c r="A2701" s="92"/>
      <c r="B2701" s="5" t="s">
        <v>6483</v>
      </c>
      <c r="C2701" s="5" t="s">
        <v>6484</v>
      </c>
      <c r="D2701" s="5" t="s">
        <v>1891</v>
      </c>
      <c r="E2701" s="16" t="b">
        <v>1</v>
      </c>
      <c r="F2701" s="38" t="s">
        <v>13559</v>
      </c>
    </row>
    <row r="2702" spans="1:6" x14ac:dyDescent="0.2">
      <c r="A2702" s="93"/>
      <c r="B2702" s="14" t="s">
        <v>6485</v>
      </c>
      <c r="C2702" s="14" t="s">
        <v>6486</v>
      </c>
      <c r="D2702" s="14" t="s">
        <v>1891</v>
      </c>
      <c r="E2702" s="17" t="b">
        <v>1</v>
      </c>
      <c r="F2702" s="39" t="s">
        <v>13560</v>
      </c>
    </row>
    <row r="2703" spans="1:6" x14ac:dyDescent="0.2">
      <c r="A2703" s="91" t="str">
        <f>HYPERLINK("[#]Codes_for_GE_Names!A183:H183","MAURITIUS")</f>
        <v>MAURITIUS</v>
      </c>
      <c r="B2703" s="11" t="s">
        <v>6487</v>
      </c>
      <c r="C2703" s="11" t="s">
        <v>6488</v>
      </c>
      <c r="D2703" s="11" t="s">
        <v>1825</v>
      </c>
      <c r="E2703" s="15" t="b">
        <v>1</v>
      </c>
      <c r="F2703" s="43" t="s">
        <v>13561</v>
      </c>
    </row>
    <row r="2704" spans="1:6" x14ac:dyDescent="0.2">
      <c r="A2704" s="92"/>
      <c r="B2704" s="5" t="s">
        <v>6489</v>
      </c>
      <c r="C2704" s="5" t="s">
        <v>6490</v>
      </c>
      <c r="D2704" s="5" t="s">
        <v>1951</v>
      </c>
      <c r="E2704" s="16" t="b">
        <v>1</v>
      </c>
      <c r="F2704" s="38" t="s">
        <v>13562</v>
      </c>
    </row>
    <row r="2705" spans="1:6" x14ac:dyDescent="0.2">
      <c r="A2705" s="92"/>
      <c r="B2705" s="5" t="s">
        <v>6491</v>
      </c>
      <c r="C2705" s="5" t="s">
        <v>6492</v>
      </c>
      <c r="D2705" s="5" t="s">
        <v>1825</v>
      </c>
      <c r="E2705" s="16" t="b">
        <v>1</v>
      </c>
      <c r="F2705" s="38" t="s">
        <v>13563</v>
      </c>
    </row>
    <row r="2706" spans="1:6" x14ac:dyDescent="0.2">
      <c r="A2706" s="92"/>
      <c r="B2706" s="5" t="s">
        <v>6493</v>
      </c>
      <c r="C2706" s="5" t="s">
        <v>6494</v>
      </c>
      <c r="D2706" s="5" t="s">
        <v>1951</v>
      </c>
      <c r="E2706" s="16" t="b">
        <v>1</v>
      </c>
      <c r="F2706" s="38" t="s">
        <v>13564</v>
      </c>
    </row>
    <row r="2707" spans="1:6" x14ac:dyDescent="0.2">
      <c r="A2707" s="92"/>
      <c r="B2707" s="5" t="s">
        <v>6495</v>
      </c>
      <c r="C2707" s="5" t="s">
        <v>6496</v>
      </c>
      <c r="D2707" s="5" t="s">
        <v>1951</v>
      </c>
      <c r="E2707" s="16" t="b">
        <v>1</v>
      </c>
      <c r="F2707" s="38" t="s">
        <v>13565</v>
      </c>
    </row>
    <row r="2708" spans="1:6" x14ac:dyDescent="0.2">
      <c r="A2708" s="92"/>
      <c r="B2708" s="5" t="s">
        <v>6497</v>
      </c>
      <c r="C2708" s="5" t="s">
        <v>6498</v>
      </c>
      <c r="D2708" s="5" t="s">
        <v>1951</v>
      </c>
      <c r="E2708" s="16" t="b">
        <v>1</v>
      </c>
      <c r="F2708" s="38" t="s">
        <v>13566</v>
      </c>
    </row>
    <row r="2709" spans="1:6" x14ac:dyDescent="0.2">
      <c r="A2709" s="92"/>
      <c r="B2709" s="5" t="s">
        <v>6499</v>
      </c>
      <c r="C2709" s="5" t="s">
        <v>6500</v>
      </c>
      <c r="D2709" s="5" t="s">
        <v>1951</v>
      </c>
      <c r="E2709" s="16" t="b">
        <v>1</v>
      </c>
      <c r="F2709" s="38" t="s">
        <v>13567</v>
      </c>
    </row>
    <row r="2710" spans="1:6" x14ac:dyDescent="0.2">
      <c r="A2710" s="92"/>
      <c r="B2710" s="5" t="s">
        <v>6501</v>
      </c>
      <c r="C2710" s="5" t="s">
        <v>6502</v>
      </c>
      <c r="D2710" s="5" t="s">
        <v>1951</v>
      </c>
      <c r="E2710" s="16" t="b">
        <v>1</v>
      </c>
      <c r="F2710" s="38" t="s">
        <v>13568</v>
      </c>
    </row>
    <row r="2711" spans="1:6" x14ac:dyDescent="0.2">
      <c r="A2711" s="92"/>
      <c r="B2711" s="5" t="s">
        <v>6504</v>
      </c>
      <c r="C2711" s="5" t="s">
        <v>6503</v>
      </c>
      <c r="D2711" s="5" t="s">
        <v>1951</v>
      </c>
      <c r="E2711" s="16" t="b">
        <v>1</v>
      </c>
      <c r="F2711" s="38" t="s">
        <v>13569</v>
      </c>
    </row>
    <row r="2712" spans="1:6" x14ac:dyDescent="0.2">
      <c r="A2712" s="92"/>
      <c r="B2712" s="5" t="s">
        <v>6505</v>
      </c>
      <c r="C2712" s="5" t="s">
        <v>6506</v>
      </c>
      <c r="D2712" s="5" t="s">
        <v>1951</v>
      </c>
      <c r="E2712" s="16" t="b">
        <v>1</v>
      </c>
      <c r="F2712" s="38" t="s">
        <v>13570</v>
      </c>
    </row>
    <row r="2713" spans="1:6" x14ac:dyDescent="0.2">
      <c r="A2713" s="92"/>
      <c r="B2713" s="5" t="s">
        <v>6507</v>
      </c>
      <c r="C2713" s="5" t="s">
        <v>6508</v>
      </c>
      <c r="D2713" s="5" t="s">
        <v>1825</v>
      </c>
      <c r="E2713" s="16" t="b">
        <v>1</v>
      </c>
      <c r="F2713" s="38" t="s">
        <v>13571</v>
      </c>
    </row>
    <row r="2714" spans="1:6" x14ac:dyDescent="0.2">
      <c r="A2714" s="92"/>
      <c r="B2714" s="5" t="s">
        <v>6509</v>
      </c>
      <c r="C2714" s="5" t="s">
        <v>6510</v>
      </c>
      <c r="D2714" s="5" t="s">
        <v>1951</v>
      </c>
      <c r="E2714" s="16" t="b">
        <v>1</v>
      </c>
      <c r="F2714" s="38" t="s">
        <v>13572</v>
      </c>
    </row>
    <row r="2715" spans="1:6" x14ac:dyDescent="0.2">
      <c r="A2715" s="91" t="str">
        <f>HYPERLINK("[#]Codes_for_GE_Names!A185:H185","MEXICO")</f>
        <v>MEXICO</v>
      </c>
      <c r="B2715" s="11" t="s">
        <v>6511</v>
      </c>
      <c r="C2715" s="11" t="s">
        <v>6512</v>
      </c>
      <c r="D2715" s="11" t="s">
        <v>1918</v>
      </c>
      <c r="E2715" s="15" t="b">
        <v>1</v>
      </c>
      <c r="F2715" s="43" t="s">
        <v>13573</v>
      </c>
    </row>
    <row r="2716" spans="1:6" x14ac:dyDescent="0.2">
      <c r="A2716" s="92"/>
      <c r="B2716" s="5" t="s">
        <v>6513</v>
      </c>
      <c r="C2716" s="5" t="s">
        <v>6514</v>
      </c>
      <c r="D2716" s="5" t="s">
        <v>1918</v>
      </c>
      <c r="E2716" s="16" t="b">
        <v>1</v>
      </c>
      <c r="F2716" s="38" t="s">
        <v>13574</v>
      </c>
    </row>
    <row r="2717" spans="1:6" x14ac:dyDescent="0.2">
      <c r="A2717" s="92"/>
      <c r="B2717" s="5" t="s">
        <v>6515</v>
      </c>
      <c r="C2717" s="5" t="s">
        <v>6516</v>
      </c>
      <c r="D2717" s="5" t="s">
        <v>1918</v>
      </c>
      <c r="E2717" s="16" t="b">
        <v>1</v>
      </c>
      <c r="F2717" s="38" t="s">
        <v>13575</v>
      </c>
    </row>
    <row r="2718" spans="1:6" x14ac:dyDescent="0.2">
      <c r="A2718" s="92"/>
      <c r="B2718" s="5" t="s">
        <v>6517</v>
      </c>
      <c r="C2718" s="5" t="s">
        <v>6518</v>
      </c>
      <c r="D2718" s="5" t="s">
        <v>1918</v>
      </c>
      <c r="E2718" s="16" t="b">
        <v>1</v>
      </c>
      <c r="F2718" s="38" t="s">
        <v>13576</v>
      </c>
    </row>
    <row r="2719" spans="1:6" x14ac:dyDescent="0.2">
      <c r="A2719" s="92"/>
      <c r="B2719" s="5" t="s">
        <v>6519</v>
      </c>
      <c r="C2719" s="5" t="s">
        <v>6520</v>
      </c>
      <c r="D2719" s="5" t="s">
        <v>1918</v>
      </c>
      <c r="E2719" s="16" t="b">
        <v>1</v>
      </c>
      <c r="F2719" s="38" t="s">
        <v>13577</v>
      </c>
    </row>
    <row r="2720" spans="1:6" x14ac:dyDescent="0.2">
      <c r="A2720" s="92"/>
      <c r="B2720" s="5" t="s">
        <v>6521</v>
      </c>
      <c r="C2720" s="5" t="s">
        <v>6522</v>
      </c>
      <c r="D2720" s="5" t="s">
        <v>1918</v>
      </c>
      <c r="E2720" s="16" t="b">
        <v>1</v>
      </c>
      <c r="F2720" s="38" t="s">
        <v>13578</v>
      </c>
    </row>
    <row r="2721" spans="1:6" x14ac:dyDescent="0.2">
      <c r="A2721" s="92"/>
      <c r="B2721" s="5" t="s">
        <v>6523</v>
      </c>
      <c r="C2721" s="5" t="s">
        <v>6524</v>
      </c>
      <c r="D2721" s="5" t="s">
        <v>1912</v>
      </c>
      <c r="E2721" s="16" t="b">
        <v>1</v>
      </c>
      <c r="F2721" s="38" t="s">
        <v>13579</v>
      </c>
    </row>
    <row r="2722" spans="1:6" x14ac:dyDescent="0.2">
      <c r="A2722" s="92"/>
      <c r="B2722" s="5" t="s">
        <v>6525</v>
      </c>
      <c r="C2722" s="5" t="s">
        <v>6526</v>
      </c>
      <c r="D2722" s="5" t="s">
        <v>1918</v>
      </c>
      <c r="E2722" s="16" t="b">
        <v>1</v>
      </c>
      <c r="F2722" s="38" t="s">
        <v>13580</v>
      </c>
    </row>
    <row r="2723" spans="1:6" x14ac:dyDescent="0.2">
      <c r="A2723" s="92"/>
      <c r="B2723" s="5" t="s">
        <v>6527</v>
      </c>
      <c r="C2723" s="5" t="s">
        <v>6528</v>
      </c>
      <c r="D2723" s="5" t="s">
        <v>1918</v>
      </c>
      <c r="E2723" s="16" t="b">
        <v>1</v>
      </c>
      <c r="F2723" s="38" t="s">
        <v>13581</v>
      </c>
    </row>
    <row r="2724" spans="1:6" x14ac:dyDescent="0.2">
      <c r="A2724" s="92"/>
      <c r="B2724" s="5" t="s">
        <v>6529</v>
      </c>
      <c r="C2724" s="5" t="s">
        <v>6530</v>
      </c>
      <c r="D2724" s="5" t="s">
        <v>1918</v>
      </c>
      <c r="E2724" s="16" t="b">
        <v>1</v>
      </c>
      <c r="F2724" s="38" t="s">
        <v>13582</v>
      </c>
    </row>
    <row r="2725" spans="1:6" x14ac:dyDescent="0.2">
      <c r="A2725" s="92"/>
      <c r="B2725" s="5" t="s">
        <v>6531</v>
      </c>
      <c r="C2725" s="5" t="s">
        <v>6532</v>
      </c>
      <c r="D2725" s="5" t="s">
        <v>1918</v>
      </c>
      <c r="E2725" s="16" t="b">
        <v>1</v>
      </c>
      <c r="F2725" s="38" t="s">
        <v>13583</v>
      </c>
    </row>
    <row r="2726" spans="1:6" x14ac:dyDescent="0.2">
      <c r="A2726" s="92"/>
      <c r="B2726" s="5" t="s">
        <v>6533</v>
      </c>
      <c r="C2726" s="5" t="s">
        <v>6534</v>
      </c>
      <c r="D2726" s="5" t="s">
        <v>1918</v>
      </c>
      <c r="E2726" s="16" t="b">
        <v>1</v>
      </c>
      <c r="F2726" s="38" t="s">
        <v>13584</v>
      </c>
    </row>
    <row r="2727" spans="1:6" x14ac:dyDescent="0.2">
      <c r="A2727" s="92"/>
      <c r="B2727" s="5" t="s">
        <v>6535</v>
      </c>
      <c r="C2727" s="5" t="s">
        <v>6536</v>
      </c>
      <c r="D2727" s="5" t="s">
        <v>1918</v>
      </c>
      <c r="E2727" s="16" t="b">
        <v>1</v>
      </c>
      <c r="F2727" s="38" t="s">
        <v>13585</v>
      </c>
    </row>
    <row r="2728" spans="1:6" x14ac:dyDescent="0.2">
      <c r="A2728" s="92"/>
      <c r="B2728" s="5" t="s">
        <v>6537</v>
      </c>
      <c r="C2728" s="5" t="s">
        <v>6538</v>
      </c>
      <c r="D2728" s="5" t="s">
        <v>1918</v>
      </c>
      <c r="E2728" s="16" t="b">
        <v>1</v>
      </c>
      <c r="F2728" s="38" t="s">
        <v>13586</v>
      </c>
    </row>
    <row r="2729" spans="1:6" x14ac:dyDescent="0.2">
      <c r="A2729" s="92"/>
      <c r="B2729" s="5" t="s">
        <v>6539</v>
      </c>
      <c r="C2729" s="5" t="s">
        <v>6540</v>
      </c>
      <c r="D2729" s="5" t="s">
        <v>1918</v>
      </c>
      <c r="E2729" s="16" t="b">
        <v>1</v>
      </c>
      <c r="F2729" s="38" t="s">
        <v>13587</v>
      </c>
    </row>
    <row r="2730" spans="1:6" x14ac:dyDescent="0.2">
      <c r="A2730" s="92"/>
      <c r="B2730" s="5" t="s">
        <v>6541</v>
      </c>
      <c r="C2730" s="5" t="s">
        <v>6542</v>
      </c>
      <c r="D2730" s="5" t="s">
        <v>1918</v>
      </c>
      <c r="E2730" s="16" t="b">
        <v>1</v>
      </c>
      <c r="F2730" s="38" t="s">
        <v>13588</v>
      </c>
    </row>
    <row r="2731" spans="1:6" x14ac:dyDescent="0.2">
      <c r="A2731" s="92"/>
      <c r="B2731" s="5" t="s">
        <v>6543</v>
      </c>
      <c r="C2731" s="5" t="s">
        <v>6544</v>
      </c>
      <c r="D2731" s="5" t="s">
        <v>1918</v>
      </c>
      <c r="E2731" s="16" t="b">
        <v>1</v>
      </c>
      <c r="F2731" s="38" t="s">
        <v>13589</v>
      </c>
    </row>
    <row r="2732" spans="1:6" x14ac:dyDescent="0.2">
      <c r="A2732" s="92"/>
      <c r="B2732" s="5" t="s">
        <v>6545</v>
      </c>
      <c r="C2732" s="5" t="s">
        <v>6546</v>
      </c>
      <c r="D2732" s="5" t="s">
        <v>1918</v>
      </c>
      <c r="E2732" s="16" t="b">
        <v>1</v>
      </c>
      <c r="F2732" s="38" t="s">
        <v>13590</v>
      </c>
    </row>
    <row r="2733" spans="1:6" x14ac:dyDescent="0.2">
      <c r="A2733" s="92"/>
      <c r="B2733" s="5" t="s">
        <v>6547</v>
      </c>
      <c r="C2733" s="5" t="s">
        <v>6548</v>
      </c>
      <c r="D2733" s="5" t="s">
        <v>1918</v>
      </c>
      <c r="E2733" s="16" t="b">
        <v>1</v>
      </c>
      <c r="F2733" s="38" t="s">
        <v>13591</v>
      </c>
    </row>
    <row r="2734" spans="1:6" x14ac:dyDescent="0.2">
      <c r="A2734" s="92"/>
      <c r="B2734" s="5" t="s">
        <v>6549</v>
      </c>
      <c r="C2734" s="5" t="s">
        <v>6550</v>
      </c>
      <c r="D2734" s="5" t="s">
        <v>1918</v>
      </c>
      <c r="E2734" s="16" t="b">
        <v>1</v>
      </c>
      <c r="F2734" s="38" t="s">
        <v>13592</v>
      </c>
    </row>
    <row r="2735" spans="1:6" x14ac:dyDescent="0.2">
      <c r="A2735" s="92"/>
      <c r="B2735" s="5" t="s">
        <v>6551</v>
      </c>
      <c r="C2735" s="5" t="s">
        <v>6552</v>
      </c>
      <c r="D2735" s="5" t="s">
        <v>1918</v>
      </c>
      <c r="E2735" s="16" t="b">
        <v>1</v>
      </c>
      <c r="F2735" s="38" t="s">
        <v>13593</v>
      </c>
    </row>
    <row r="2736" spans="1:6" x14ac:dyDescent="0.2">
      <c r="A2736" s="92"/>
      <c r="B2736" s="5" t="s">
        <v>6553</v>
      </c>
      <c r="C2736" s="5" t="s">
        <v>6554</v>
      </c>
      <c r="D2736" s="5" t="s">
        <v>1918</v>
      </c>
      <c r="E2736" s="16" t="b">
        <v>1</v>
      </c>
      <c r="F2736" s="38" t="s">
        <v>13594</v>
      </c>
    </row>
    <row r="2737" spans="1:6" x14ac:dyDescent="0.2">
      <c r="A2737" s="92"/>
      <c r="B2737" s="5" t="s">
        <v>6555</v>
      </c>
      <c r="C2737" s="5" t="s">
        <v>6556</v>
      </c>
      <c r="D2737" s="5" t="s">
        <v>1918</v>
      </c>
      <c r="E2737" s="16" t="b">
        <v>1</v>
      </c>
      <c r="F2737" s="38" t="s">
        <v>13595</v>
      </c>
    </row>
    <row r="2738" spans="1:6" x14ac:dyDescent="0.2">
      <c r="A2738" s="92"/>
      <c r="B2738" s="5" t="s">
        <v>6557</v>
      </c>
      <c r="C2738" s="5" t="s">
        <v>6558</v>
      </c>
      <c r="D2738" s="5" t="s">
        <v>1918</v>
      </c>
      <c r="E2738" s="16" t="b">
        <v>1</v>
      </c>
      <c r="F2738" s="38" t="s">
        <v>13596</v>
      </c>
    </row>
    <row r="2739" spans="1:6" x14ac:dyDescent="0.2">
      <c r="A2739" s="92"/>
      <c r="B2739" s="5" t="s">
        <v>6559</v>
      </c>
      <c r="C2739" s="5" t="s">
        <v>6560</v>
      </c>
      <c r="D2739" s="5" t="s">
        <v>1918</v>
      </c>
      <c r="E2739" s="16" t="b">
        <v>1</v>
      </c>
      <c r="F2739" s="38" t="s">
        <v>13597</v>
      </c>
    </row>
    <row r="2740" spans="1:6" x14ac:dyDescent="0.2">
      <c r="A2740" s="92"/>
      <c r="B2740" s="5" t="s">
        <v>6561</v>
      </c>
      <c r="C2740" s="5" t="s">
        <v>6562</v>
      </c>
      <c r="D2740" s="5" t="s">
        <v>1918</v>
      </c>
      <c r="E2740" s="16" t="b">
        <v>1</v>
      </c>
      <c r="F2740" s="38" t="s">
        <v>13598</v>
      </c>
    </row>
    <row r="2741" spans="1:6" x14ac:dyDescent="0.2">
      <c r="A2741" s="92"/>
      <c r="B2741" s="5" t="s">
        <v>6563</v>
      </c>
      <c r="C2741" s="5" t="s">
        <v>6564</v>
      </c>
      <c r="D2741" s="5" t="s">
        <v>1918</v>
      </c>
      <c r="E2741" s="16" t="b">
        <v>1</v>
      </c>
      <c r="F2741" s="38" t="s">
        <v>13599</v>
      </c>
    </row>
    <row r="2742" spans="1:6" x14ac:dyDescent="0.2">
      <c r="A2742" s="92"/>
      <c r="B2742" s="5" t="s">
        <v>6565</v>
      </c>
      <c r="C2742" s="5" t="s">
        <v>6566</v>
      </c>
      <c r="D2742" s="5" t="s">
        <v>1918</v>
      </c>
      <c r="E2742" s="16" t="b">
        <v>1</v>
      </c>
      <c r="F2742" s="38" t="s">
        <v>13600</v>
      </c>
    </row>
    <row r="2743" spans="1:6" x14ac:dyDescent="0.2">
      <c r="A2743" s="92"/>
      <c r="B2743" s="5" t="s">
        <v>6567</v>
      </c>
      <c r="C2743" s="5" t="s">
        <v>6568</v>
      </c>
      <c r="D2743" s="5" t="s">
        <v>1918</v>
      </c>
      <c r="E2743" s="16" t="b">
        <v>1</v>
      </c>
      <c r="F2743" s="38" t="s">
        <v>13601</v>
      </c>
    </row>
    <row r="2744" spans="1:6" x14ac:dyDescent="0.2">
      <c r="A2744" s="92"/>
      <c r="B2744" s="5" t="s">
        <v>6569</v>
      </c>
      <c r="C2744" s="5" t="s">
        <v>6570</v>
      </c>
      <c r="D2744" s="5" t="s">
        <v>1918</v>
      </c>
      <c r="E2744" s="16" t="b">
        <v>1</v>
      </c>
      <c r="F2744" s="38" t="s">
        <v>13602</v>
      </c>
    </row>
    <row r="2745" spans="1:6" x14ac:dyDescent="0.2">
      <c r="A2745" s="92"/>
      <c r="B2745" s="5" t="s">
        <v>6571</v>
      </c>
      <c r="C2745" s="5" t="s">
        <v>6572</v>
      </c>
      <c r="D2745" s="5" t="s">
        <v>1918</v>
      </c>
      <c r="E2745" s="16" t="b">
        <v>1</v>
      </c>
      <c r="F2745" s="38" t="s">
        <v>13603</v>
      </c>
    </row>
    <row r="2746" spans="1:6" x14ac:dyDescent="0.2">
      <c r="A2746" s="93"/>
      <c r="B2746" s="14" t="s">
        <v>6573</v>
      </c>
      <c r="C2746" s="14" t="s">
        <v>6574</v>
      </c>
      <c r="D2746" s="14" t="s">
        <v>1918</v>
      </c>
      <c r="E2746" s="17" t="b">
        <v>1</v>
      </c>
      <c r="F2746" s="39" t="s">
        <v>13604</v>
      </c>
    </row>
    <row r="2747" spans="1:6" x14ac:dyDescent="0.2">
      <c r="A2747" s="91" t="str">
        <f>HYPERLINK("[#]Codes_for_GE_Names!A186:H186","MICRONESIA, FEDERATED STATES OF")</f>
        <v>MICRONESIA, FEDERATED STATES OF</v>
      </c>
      <c r="B2747" s="11" t="s">
        <v>6575</v>
      </c>
      <c r="C2747" s="11" t="s">
        <v>6576</v>
      </c>
      <c r="D2747" s="11" t="s">
        <v>1918</v>
      </c>
      <c r="E2747" s="15" t="b">
        <v>1</v>
      </c>
      <c r="F2747" s="43" t="s">
        <v>13605</v>
      </c>
    </row>
    <row r="2748" spans="1:6" x14ac:dyDescent="0.2">
      <c r="A2748" s="92"/>
      <c r="B2748" s="5" t="s">
        <v>6577</v>
      </c>
      <c r="C2748" s="5" t="s">
        <v>6578</v>
      </c>
      <c r="D2748" s="5" t="s">
        <v>1918</v>
      </c>
      <c r="E2748" s="16" t="b">
        <v>1</v>
      </c>
      <c r="F2748" s="38" t="s">
        <v>13606</v>
      </c>
    </row>
    <row r="2749" spans="1:6" x14ac:dyDescent="0.2">
      <c r="A2749" s="92"/>
      <c r="B2749" s="5" t="s">
        <v>6579</v>
      </c>
      <c r="C2749" s="5" t="s">
        <v>6580</v>
      </c>
      <c r="D2749" s="5" t="s">
        <v>1918</v>
      </c>
      <c r="E2749" s="16" t="b">
        <v>1</v>
      </c>
      <c r="F2749" s="38" t="s">
        <v>13607</v>
      </c>
    </row>
    <row r="2750" spans="1:6" x14ac:dyDescent="0.2">
      <c r="A2750" s="93"/>
      <c r="B2750" s="14" t="s">
        <v>6581</v>
      </c>
      <c r="C2750" s="14" t="s">
        <v>6582</v>
      </c>
      <c r="D2750" s="14" t="s">
        <v>1918</v>
      </c>
      <c r="E2750" s="17" t="b">
        <v>1</v>
      </c>
      <c r="F2750" s="39" t="s">
        <v>13608</v>
      </c>
    </row>
    <row r="2751" spans="1:6" x14ac:dyDescent="0.2">
      <c r="A2751" s="91" t="str">
        <f>HYPERLINK("[#]Codes_for_GE_Names!A189:H189","MOLDOVA")</f>
        <v>MOLDOVA</v>
      </c>
      <c r="B2751" s="11" t="s">
        <v>6583</v>
      </c>
      <c r="C2751" s="11" t="s">
        <v>6584</v>
      </c>
      <c r="D2751" s="11" t="s">
        <v>1951</v>
      </c>
      <c r="E2751" s="15" t="b">
        <v>1</v>
      </c>
      <c r="F2751" s="43" t="s">
        <v>13609</v>
      </c>
    </row>
    <row r="2752" spans="1:6" x14ac:dyDescent="0.2">
      <c r="A2752" s="92"/>
      <c r="B2752" s="5" t="s">
        <v>6585</v>
      </c>
      <c r="C2752" s="5" t="s">
        <v>6586</v>
      </c>
      <c r="D2752" s="5" t="s">
        <v>2414</v>
      </c>
      <c r="E2752" s="16" t="b">
        <v>1</v>
      </c>
      <c r="F2752" s="38" t="s">
        <v>13610</v>
      </c>
    </row>
    <row r="2753" spans="1:6" x14ac:dyDescent="0.2">
      <c r="A2753" s="92"/>
      <c r="B2753" s="5" t="s">
        <v>6587</v>
      </c>
      <c r="C2753" s="5" t="s">
        <v>6588</v>
      </c>
      <c r="D2753" s="5" t="s">
        <v>1951</v>
      </c>
      <c r="E2753" s="16" t="b">
        <v>1</v>
      </c>
      <c r="F2753" s="38" t="s">
        <v>13611</v>
      </c>
    </row>
    <row r="2754" spans="1:6" x14ac:dyDescent="0.2">
      <c r="A2754" s="92"/>
      <c r="B2754" s="5" t="s">
        <v>6589</v>
      </c>
      <c r="C2754" s="5" t="s">
        <v>6590</v>
      </c>
      <c r="D2754" s="5" t="s">
        <v>2414</v>
      </c>
      <c r="E2754" s="16" t="b">
        <v>1</v>
      </c>
      <c r="F2754" s="38" t="s">
        <v>13612</v>
      </c>
    </row>
    <row r="2755" spans="1:6" x14ac:dyDescent="0.2">
      <c r="A2755" s="92"/>
      <c r="B2755" s="5" t="s">
        <v>6591</v>
      </c>
      <c r="C2755" s="5" t="s">
        <v>6592</v>
      </c>
      <c r="D2755" s="5" t="s">
        <v>1951</v>
      </c>
      <c r="E2755" s="16" t="b">
        <v>1</v>
      </c>
      <c r="F2755" s="38" t="s">
        <v>13613</v>
      </c>
    </row>
    <row r="2756" spans="1:6" x14ac:dyDescent="0.2">
      <c r="A2756" s="92"/>
      <c r="B2756" s="5" t="s">
        <v>6593</v>
      </c>
      <c r="C2756" s="5" t="s">
        <v>6594</v>
      </c>
      <c r="D2756" s="5" t="s">
        <v>1951</v>
      </c>
      <c r="E2756" s="16" t="b">
        <v>1</v>
      </c>
      <c r="F2756" s="38" t="s">
        <v>13614</v>
      </c>
    </row>
    <row r="2757" spans="1:6" x14ac:dyDescent="0.2">
      <c r="A2757" s="92"/>
      <c r="B2757" s="5" t="s">
        <v>6595</v>
      </c>
      <c r="C2757" s="5" t="s">
        <v>6596</v>
      </c>
      <c r="D2757" s="5" t="s">
        <v>1951</v>
      </c>
      <c r="E2757" s="16" t="b">
        <v>1</v>
      </c>
      <c r="F2757" s="38" t="s">
        <v>13615</v>
      </c>
    </row>
    <row r="2758" spans="1:6" x14ac:dyDescent="0.2">
      <c r="A2758" s="92"/>
      <c r="B2758" s="5" t="s">
        <v>6597</v>
      </c>
      <c r="C2758" s="5" t="s">
        <v>6598</v>
      </c>
      <c r="D2758" s="5" t="s">
        <v>1951</v>
      </c>
      <c r="E2758" s="16" t="b">
        <v>1</v>
      </c>
      <c r="F2758" s="38" t="s">
        <v>13616</v>
      </c>
    </row>
    <row r="2759" spans="1:6" x14ac:dyDescent="0.2">
      <c r="A2759" s="92"/>
      <c r="B2759" s="5" t="s">
        <v>6599</v>
      </c>
      <c r="C2759" s="5" t="s">
        <v>6600</v>
      </c>
      <c r="D2759" s="5" t="s">
        <v>1951</v>
      </c>
      <c r="E2759" s="16" t="b">
        <v>1</v>
      </c>
      <c r="F2759" s="38" t="s">
        <v>13617</v>
      </c>
    </row>
    <row r="2760" spans="1:6" x14ac:dyDescent="0.2">
      <c r="A2760" s="92"/>
      <c r="B2760" s="5" t="s">
        <v>6601</v>
      </c>
      <c r="C2760" s="5" t="s">
        <v>6602</v>
      </c>
      <c r="D2760" s="5" t="s">
        <v>2414</v>
      </c>
      <c r="E2760" s="16" t="b">
        <v>1</v>
      </c>
      <c r="F2760" s="38" t="s">
        <v>13618</v>
      </c>
    </row>
    <row r="2761" spans="1:6" x14ac:dyDescent="0.2">
      <c r="A2761" s="92"/>
      <c r="B2761" s="5" t="s">
        <v>6603</v>
      </c>
      <c r="C2761" s="5" t="s">
        <v>6604</v>
      </c>
      <c r="D2761" s="5" t="s">
        <v>1951</v>
      </c>
      <c r="E2761" s="16" t="b">
        <v>1</v>
      </c>
      <c r="F2761" s="38" t="s">
        <v>13619</v>
      </c>
    </row>
    <row r="2762" spans="1:6" x14ac:dyDescent="0.2">
      <c r="A2762" s="92"/>
      <c r="B2762" s="5" t="s">
        <v>6605</v>
      </c>
      <c r="C2762" s="5" t="s">
        <v>6606</v>
      </c>
      <c r="D2762" s="5" t="s">
        <v>1951</v>
      </c>
      <c r="E2762" s="16" t="b">
        <v>1</v>
      </c>
      <c r="F2762" s="38" t="s">
        <v>13620</v>
      </c>
    </row>
    <row r="2763" spans="1:6" x14ac:dyDescent="0.2">
      <c r="A2763" s="92"/>
      <c r="B2763" s="5" t="s">
        <v>6607</v>
      </c>
      <c r="C2763" s="5" t="s">
        <v>6608</v>
      </c>
      <c r="D2763" s="5" t="s">
        <v>1951</v>
      </c>
      <c r="E2763" s="16" t="b">
        <v>1</v>
      </c>
      <c r="F2763" s="38" t="s">
        <v>13621</v>
      </c>
    </row>
    <row r="2764" spans="1:6" x14ac:dyDescent="0.2">
      <c r="A2764" s="92"/>
      <c r="B2764" s="5" t="s">
        <v>6609</v>
      </c>
      <c r="C2764" s="5" t="s">
        <v>6610</v>
      </c>
      <c r="D2764" s="5" t="s">
        <v>1951</v>
      </c>
      <c r="E2764" s="16" t="b">
        <v>1</v>
      </c>
      <c r="F2764" s="38" t="s">
        <v>13622</v>
      </c>
    </row>
    <row r="2765" spans="1:6" x14ac:dyDescent="0.2">
      <c r="A2765" s="92"/>
      <c r="B2765" s="5" t="s">
        <v>6611</v>
      </c>
      <c r="C2765" s="5" t="s">
        <v>6612</v>
      </c>
      <c r="D2765" s="5" t="s">
        <v>1951</v>
      </c>
      <c r="E2765" s="16" t="b">
        <v>1</v>
      </c>
      <c r="F2765" s="38" t="s">
        <v>13623</v>
      </c>
    </row>
    <row r="2766" spans="1:6" x14ac:dyDescent="0.2">
      <c r="A2766" s="92"/>
      <c r="B2766" s="5" t="s">
        <v>6613</v>
      </c>
      <c r="C2766" s="5" t="s">
        <v>6614</v>
      </c>
      <c r="D2766" s="5" t="s">
        <v>1951</v>
      </c>
      <c r="E2766" s="16" t="b">
        <v>1</v>
      </c>
      <c r="F2766" s="38" t="s">
        <v>13624</v>
      </c>
    </row>
    <row r="2767" spans="1:6" x14ac:dyDescent="0.2">
      <c r="A2767" s="92"/>
      <c r="B2767" s="5" t="s">
        <v>6615</v>
      </c>
      <c r="C2767" s="5" t="s">
        <v>6616</v>
      </c>
      <c r="D2767" s="5" t="s">
        <v>1951</v>
      </c>
      <c r="E2767" s="16" t="b">
        <v>1</v>
      </c>
      <c r="F2767" s="38" t="s">
        <v>13625</v>
      </c>
    </row>
    <row r="2768" spans="1:6" x14ac:dyDescent="0.2">
      <c r="A2768" s="92"/>
      <c r="B2768" s="5" t="s">
        <v>6617</v>
      </c>
      <c r="C2768" s="5" t="s">
        <v>6618</v>
      </c>
      <c r="D2768" s="5" t="s">
        <v>1951</v>
      </c>
      <c r="E2768" s="16" t="b">
        <v>1</v>
      </c>
      <c r="F2768" s="38" t="s">
        <v>13626</v>
      </c>
    </row>
    <row r="2769" spans="1:6" x14ac:dyDescent="0.2">
      <c r="A2769" s="92"/>
      <c r="B2769" s="5" t="s">
        <v>6619</v>
      </c>
      <c r="C2769" s="5" t="s">
        <v>6620</v>
      </c>
      <c r="D2769" s="5" t="s">
        <v>6621</v>
      </c>
      <c r="E2769" s="16" t="b">
        <v>1</v>
      </c>
      <c r="F2769" s="38" t="s">
        <v>13627</v>
      </c>
    </row>
    <row r="2770" spans="1:6" x14ac:dyDescent="0.2">
      <c r="A2770" s="92"/>
      <c r="B2770" s="5" t="s">
        <v>6622</v>
      </c>
      <c r="C2770" s="5" t="s">
        <v>6623</v>
      </c>
      <c r="D2770" s="5" t="s">
        <v>1951</v>
      </c>
      <c r="E2770" s="16" t="b">
        <v>1</v>
      </c>
      <c r="F2770" s="38" t="s">
        <v>13628</v>
      </c>
    </row>
    <row r="2771" spans="1:6" x14ac:dyDescent="0.2">
      <c r="A2771" s="92"/>
      <c r="B2771" s="5" t="s">
        <v>6624</v>
      </c>
      <c r="C2771" s="5" t="s">
        <v>6625</v>
      </c>
      <c r="D2771" s="5" t="s">
        <v>1951</v>
      </c>
      <c r="E2771" s="16" t="b">
        <v>1</v>
      </c>
      <c r="F2771" s="38" t="s">
        <v>13629</v>
      </c>
    </row>
    <row r="2772" spans="1:6" x14ac:dyDescent="0.2">
      <c r="A2772" s="92"/>
      <c r="B2772" s="5" t="s">
        <v>6626</v>
      </c>
      <c r="C2772" s="5" t="s">
        <v>6627</v>
      </c>
      <c r="D2772" s="5" t="s">
        <v>1951</v>
      </c>
      <c r="E2772" s="16" t="b">
        <v>1</v>
      </c>
      <c r="F2772" s="38" t="s">
        <v>13630</v>
      </c>
    </row>
    <row r="2773" spans="1:6" x14ac:dyDescent="0.2">
      <c r="A2773" s="92"/>
      <c r="B2773" s="5" t="s">
        <v>6628</v>
      </c>
      <c r="C2773" s="5" t="s">
        <v>6629</v>
      </c>
      <c r="D2773" s="5" t="s">
        <v>1951</v>
      </c>
      <c r="E2773" s="16" t="b">
        <v>1</v>
      </c>
      <c r="F2773" s="38" t="s">
        <v>13631</v>
      </c>
    </row>
    <row r="2774" spans="1:6" x14ac:dyDescent="0.2">
      <c r="A2774" s="92"/>
      <c r="B2774" s="5" t="s">
        <v>6630</v>
      </c>
      <c r="C2774" s="5" t="s">
        <v>6631</v>
      </c>
      <c r="D2774" s="5" t="s">
        <v>1951</v>
      </c>
      <c r="E2774" s="16" t="b">
        <v>1</v>
      </c>
      <c r="F2774" s="38" t="s">
        <v>13632</v>
      </c>
    </row>
    <row r="2775" spans="1:6" x14ac:dyDescent="0.2">
      <c r="A2775" s="92"/>
      <c r="B2775" s="5" t="s">
        <v>6632</v>
      </c>
      <c r="C2775" s="5" t="s">
        <v>6633</v>
      </c>
      <c r="D2775" s="5" t="s">
        <v>1951</v>
      </c>
      <c r="E2775" s="16" t="b">
        <v>1</v>
      </c>
      <c r="F2775" s="38" t="s">
        <v>13633</v>
      </c>
    </row>
    <row r="2776" spans="1:6" x14ac:dyDescent="0.2">
      <c r="A2776" s="92"/>
      <c r="B2776" s="5" t="s">
        <v>6634</v>
      </c>
      <c r="C2776" s="5" t="s">
        <v>6635</v>
      </c>
      <c r="D2776" s="5" t="s">
        <v>1951</v>
      </c>
      <c r="E2776" s="16" t="b">
        <v>1</v>
      </c>
      <c r="F2776" s="38" t="s">
        <v>13634</v>
      </c>
    </row>
    <row r="2777" spans="1:6" x14ac:dyDescent="0.2">
      <c r="A2777" s="92"/>
      <c r="B2777" s="5" t="s">
        <v>6636</v>
      </c>
      <c r="C2777" s="5" t="s">
        <v>6637</v>
      </c>
      <c r="D2777" s="5" t="s">
        <v>1951</v>
      </c>
      <c r="E2777" s="16" t="b">
        <v>1</v>
      </c>
      <c r="F2777" s="38" t="s">
        <v>13635</v>
      </c>
    </row>
    <row r="2778" spans="1:6" x14ac:dyDescent="0.2">
      <c r="A2778" s="92"/>
      <c r="B2778" s="5" t="s">
        <v>6638</v>
      </c>
      <c r="C2778" s="5" t="s">
        <v>6639</v>
      </c>
      <c r="D2778" s="5" t="s">
        <v>1951</v>
      </c>
      <c r="E2778" s="16" t="b">
        <v>1</v>
      </c>
      <c r="F2778" s="38" t="s">
        <v>13636</v>
      </c>
    </row>
    <row r="2779" spans="1:6" x14ac:dyDescent="0.2">
      <c r="A2779" s="92"/>
      <c r="B2779" s="5" t="s">
        <v>6640</v>
      </c>
      <c r="C2779" s="5" t="s">
        <v>6641</v>
      </c>
      <c r="D2779" s="5" t="s">
        <v>1951</v>
      </c>
      <c r="E2779" s="16" t="b">
        <v>1</v>
      </c>
      <c r="F2779" s="38" t="s">
        <v>13637</v>
      </c>
    </row>
    <row r="2780" spans="1:6" x14ac:dyDescent="0.2">
      <c r="A2780" s="92"/>
      <c r="B2780" s="5" t="s">
        <v>6642</v>
      </c>
      <c r="C2780" s="5" t="s">
        <v>6643</v>
      </c>
      <c r="D2780" s="5" t="s">
        <v>1951</v>
      </c>
      <c r="E2780" s="16" t="b">
        <v>1</v>
      </c>
      <c r="F2780" s="38" t="s">
        <v>13638</v>
      </c>
    </row>
    <row r="2781" spans="1:6" x14ac:dyDescent="0.2">
      <c r="A2781" s="92"/>
      <c r="B2781" s="5" t="s">
        <v>6644</v>
      </c>
      <c r="C2781" s="5" t="s">
        <v>6645</v>
      </c>
      <c r="D2781" s="5" t="s">
        <v>1951</v>
      </c>
      <c r="E2781" s="16" t="b">
        <v>1</v>
      </c>
      <c r="F2781" s="38" t="s">
        <v>13639</v>
      </c>
    </row>
    <row r="2782" spans="1:6" x14ac:dyDescent="0.2">
      <c r="A2782" s="92"/>
      <c r="B2782" s="5" t="s">
        <v>6646</v>
      </c>
      <c r="C2782" s="5" t="s">
        <v>6647</v>
      </c>
      <c r="D2782" s="5" t="s">
        <v>1951</v>
      </c>
      <c r="E2782" s="16" t="b">
        <v>1</v>
      </c>
      <c r="F2782" s="38" t="s">
        <v>13640</v>
      </c>
    </row>
    <row r="2783" spans="1:6" x14ac:dyDescent="0.2">
      <c r="A2783" s="92"/>
      <c r="B2783" s="5" t="s">
        <v>6648</v>
      </c>
      <c r="C2783" s="5" t="s">
        <v>6649</v>
      </c>
      <c r="D2783" s="5" t="s">
        <v>6650</v>
      </c>
      <c r="E2783" s="16" t="b">
        <v>1</v>
      </c>
      <c r="F2783" s="38" t="s">
        <v>13641</v>
      </c>
    </row>
    <row r="2784" spans="1:6" x14ac:dyDescent="0.2">
      <c r="A2784" s="92"/>
      <c r="B2784" s="5" t="s">
        <v>6651</v>
      </c>
      <c r="C2784" s="5" t="s">
        <v>6652</v>
      </c>
      <c r="D2784" s="5" t="s">
        <v>1951</v>
      </c>
      <c r="E2784" s="16" t="b">
        <v>1</v>
      </c>
      <c r="F2784" s="38" t="s">
        <v>13642</v>
      </c>
    </row>
    <row r="2785" spans="1:6" x14ac:dyDescent="0.2">
      <c r="A2785" s="92"/>
      <c r="B2785" s="5" t="s">
        <v>6653</v>
      </c>
      <c r="C2785" s="5" t="s">
        <v>6654</v>
      </c>
      <c r="D2785" s="5" t="s">
        <v>1951</v>
      </c>
      <c r="E2785" s="16" t="b">
        <v>1</v>
      </c>
      <c r="F2785" s="38" t="s">
        <v>13643</v>
      </c>
    </row>
    <row r="2786" spans="1:6" x14ac:dyDescent="0.2">
      <c r="A2786" s="92"/>
      <c r="B2786" s="5" t="s">
        <v>6655</v>
      </c>
      <c r="C2786" s="5" t="s">
        <v>6656</v>
      </c>
      <c r="D2786" s="5" t="s">
        <v>1951</v>
      </c>
      <c r="E2786" s="16" t="b">
        <v>1</v>
      </c>
      <c r="F2786" s="38" t="s">
        <v>13644</v>
      </c>
    </row>
    <row r="2787" spans="1:6" x14ac:dyDescent="0.2">
      <c r="A2787" s="93"/>
      <c r="B2787" s="14" t="s">
        <v>6657</v>
      </c>
      <c r="C2787" s="14" t="s">
        <v>6658</v>
      </c>
      <c r="D2787" s="14" t="s">
        <v>1951</v>
      </c>
      <c r="E2787" s="17" t="b">
        <v>1</v>
      </c>
      <c r="F2787" s="39" t="s">
        <v>13645</v>
      </c>
    </row>
    <row r="2788" spans="1:6" x14ac:dyDescent="0.2">
      <c r="A2788" s="91" t="str">
        <f>HYPERLINK("[#]Codes_for_GE_Names!A190:H190","MONACO")</f>
        <v>MONACO</v>
      </c>
      <c r="B2788" s="11" t="s">
        <v>6659</v>
      </c>
      <c r="C2788" s="11" t="s">
        <v>6660</v>
      </c>
      <c r="D2788" s="29" t="s">
        <v>6661</v>
      </c>
      <c r="E2788" s="30" t="b">
        <v>0</v>
      </c>
      <c r="F2788" s="46" t="s">
        <v>11653</v>
      </c>
    </row>
    <row r="2789" spans="1:6" x14ac:dyDescent="0.2">
      <c r="A2789" s="92"/>
      <c r="B2789" s="5" t="s">
        <v>6662</v>
      </c>
      <c r="C2789" s="5" t="s">
        <v>6663</v>
      </c>
      <c r="D2789" s="25" t="s">
        <v>6661</v>
      </c>
      <c r="E2789" s="26" t="b">
        <v>0</v>
      </c>
      <c r="F2789" s="44" t="s">
        <v>11653</v>
      </c>
    </row>
    <row r="2790" spans="1:6" x14ac:dyDescent="0.2">
      <c r="A2790" s="92"/>
      <c r="B2790" s="5" t="s">
        <v>6664</v>
      </c>
      <c r="C2790" s="5" t="s">
        <v>6665</v>
      </c>
      <c r="D2790" s="25" t="s">
        <v>6661</v>
      </c>
      <c r="E2790" s="26" t="b">
        <v>0</v>
      </c>
      <c r="F2790" s="44" t="s">
        <v>11653</v>
      </c>
    </row>
    <row r="2791" spans="1:6" x14ac:dyDescent="0.2">
      <c r="A2791" s="92"/>
      <c r="B2791" s="5" t="s">
        <v>6666</v>
      </c>
      <c r="C2791" s="5" t="s">
        <v>6667</v>
      </c>
      <c r="D2791" s="25" t="s">
        <v>6661</v>
      </c>
      <c r="E2791" s="26" t="b">
        <v>0</v>
      </c>
      <c r="F2791" s="44" t="s">
        <v>11653</v>
      </c>
    </row>
    <row r="2792" spans="1:6" x14ac:dyDescent="0.2">
      <c r="A2792" s="92"/>
      <c r="B2792" s="5" t="s">
        <v>6668</v>
      </c>
      <c r="C2792" s="5" t="s">
        <v>6669</v>
      </c>
      <c r="D2792" s="25" t="s">
        <v>6661</v>
      </c>
      <c r="E2792" s="26" t="b">
        <v>0</v>
      </c>
      <c r="F2792" s="44" t="s">
        <v>11653</v>
      </c>
    </row>
    <row r="2793" spans="1:6" x14ac:dyDescent="0.2">
      <c r="A2793" s="92"/>
      <c r="B2793" s="5" t="s">
        <v>6670</v>
      </c>
      <c r="C2793" s="5" t="s">
        <v>6671</v>
      </c>
      <c r="D2793" s="25" t="s">
        <v>6661</v>
      </c>
      <c r="E2793" s="26" t="b">
        <v>0</v>
      </c>
      <c r="F2793" s="44" t="s">
        <v>11653</v>
      </c>
    </row>
    <row r="2794" spans="1:6" x14ac:dyDescent="0.2">
      <c r="A2794" s="92"/>
      <c r="B2794" s="5" t="s">
        <v>6672</v>
      </c>
      <c r="C2794" s="5" t="s">
        <v>6673</v>
      </c>
      <c r="D2794" s="25" t="s">
        <v>6661</v>
      </c>
      <c r="E2794" s="26" t="b">
        <v>0</v>
      </c>
      <c r="F2794" s="44" t="s">
        <v>11653</v>
      </c>
    </row>
    <row r="2795" spans="1:6" x14ac:dyDescent="0.2">
      <c r="A2795" s="92"/>
      <c r="B2795" s="5" t="s">
        <v>6674</v>
      </c>
      <c r="C2795" s="5" t="s">
        <v>6675</v>
      </c>
      <c r="D2795" s="25" t="s">
        <v>6661</v>
      </c>
      <c r="E2795" s="26" t="b">
        <v>0</v>
      </c>
      <c r="F2795" s="44" t="s">
        <v>11653</v>
      </c>
    </row>
    <row r="2796" spans="1:6" x14ac:dyDescent="0.2">
      <c r="A2796" s="92"/>
      <c r="B2796" s="5" t="s">
        <v>6676</v>
      </c>
      <c r="C2796" s="5" t="s">
        <v>6677</v>
      </c>
      <c r="D2796" s="25" t="s">
        <v>6661</v>
      </c>
      <c r="E2796" s="26" t="b">
        <v>0</v>
      </c>
      <c r="F2796" s="44" t="s">
        <v>11653</v>
      </c>
    </row>
    <row r="2797" spans="1:6" x14ac:dyDescent="0.2">
      <c r="A2797" s="92"/>
      <c r="B2797" s="5" t="s">
        <v>6678</v>
      </c>
      <c r="C2797" s="5" t="s">
        <v>6679</v>
      </c>
      <c r="D2797" s="25" t="s">
        <v>6661</v>
      </c>
      <c r="E2797" s="26" t="b">
        <v>0</v>
      </c>
      <c r="F2797" s="44" t="s">
        <v>11653</v>
      </c>
    </row>
    <row r="2798" spans="1:6" x14ac:dyDescent="0.2">
      <c r="A2798" s="92"/>
      <c r="B2798" s="5" t="s">
        <v>6680</v>
      </c>
      <c r="C2798" s="5" t="s">
        <v>6681</v>
      </c>
      <c r="D2798" s="25" t="s">
        <v>6661</v>
      </c>
      <c r="E2798" s="26" t="b">
        <v>0</v>
      </c>
      <c r="F2798" s="44" t="s">
        <v>11653</v>
      </c>
    </row>
    <row r="2799" spans="1:6" x14ac:dyDescent="0.2">
      <c r="A2799" s="92"/>
      <c r="B2799" s="5" t="s">
        <v>6682</v>
      </c>
      <c r="C2799" s="5" t="s">
        <v>6683</v>
      </c>
      <c r="D2799" s="25" t="s">
        <v>6661</v>
      </c>
      <c r="E2799" s="26" t="b">
        <v>0</v>
      </c>
      <c r="F2799" s="44" t="s">
        <v>11653</v>
      </c>
    </row>
    <row r="2800" spans="1:6" x14ac:dyDescent="0.2">
      <c r="A2800" s="92"/>
      <c r="B2800" s="5" t="s">
        <v>6684</v>
      </c>
      <c r="C2800" s="5" t="s">
        <v>6685</v>
      </c>
      <c r="D2800" s="25" t="s">
        <v>6661</v>
      </c>
      <c r="E2800" s="26" t="b">
        <v>0</v>
      </c>
      <c r="F2800" s="44" t="s">
        <v>11653</v>
      </c>
    </row>
    <row r="2801" spans="1:6" x14ac:dyDescent="0.2">
      <c r="A2801" s="92"/>
      <c r="B2801" s="5" t="s">
        <v>6686</v>
      </c>
      <c r="C2801" s="5" t="s">
        <v>6687</v>
      </c>
      <c r="D2801" s="25" t="s">
        <v>6661</v>
      </c>
      <c r="E2801" s="26" t="b">
        <v>0</v>
      </c>
      <c r="F2801" s="44" t="s">
        <v>11653</v>
      </c>
    </row>
    <row r="2802" spans="1:6" x14ac:dyDescent="0.2">
      <c r="A2802" s="92"/>
      <c r="B2802" s="5" t="s">
        <v>6688</v>
      </c>
      <c r="C2802" s="5" t="s">
        <v>6689</v>
      </c>
      <c r="D2802" s="25" t="s">
        <v>6661</v>
      </c>
      <c r="E2802" s="26" t="b">
        <v>0</v>
      </c>
      <c r="F2802" s="44" t="s">
        <v>11653</v>
      </c>
    </row>
    <row r="2803" spans="1:6" x14ac:dyDescent="0.2">
      <c r="A2803" s="92"/>
      <c r="B2803" s="5" t="s">
        <v>6690</v>
      </c>
      <c r="C2803" s="5" t="s">
        <v>6691</v>
      </c>
      <c r="D2803" s="25" t="s">
        <v>6661</v>
      </c>
      <c r="E2803" s="26" t="b">
        <v>0</v>
      </c>
      <c r="F2803" s="44" t="s">
        <v>11653</v>
      </c>
    </row>
    <row r="2804" spans="1:6" x14ac:dyDescent="0.2">
      <c r="A2804" s="93"/>
      <c r="B2804" s="14" t="s">
        <v>6692</v>
      </c>
      <c r="C2804" s="14" t="s">
        <v>6693</v>
      </c>
      <c r="D2804" s="27" t="s">
        <v>6661</v>
      </c>
      <c r="E2804" s="28" t="b">
        <v>0</v>
      </c>
      <c r="F2804" s="45" t="s">
        <v>11653</v>
      </c>
    </row>
    <row r="2805" spans="1:6" x14ac:dyDescent="0.2">
      <c r="A2805" s="91" t="str">
        <f>HYPERLINK("[#]Codes_for_GE_Names!A191:H191","MONGOLIA")</f>
        <v>MONGOLIA</v>
      </c>
      <c r="B2805" s="11" t="s">
        <v>6694</v>
      </c>
      <c r="C2805" s="11" t="s">
        <v>6695</v>
      </c>
      <c r="D2805" s="11" t="s">
        <v>1589</v>
      </c>
      <c r="E2805" s="15" t="b">
        <v>1</v>
      </c>
      <c r="F2805" s="43" t="s">
        <v>13646</v>
      </c>
    </row>
    <row r="2806" spans="1:6" x14ac:dyDescent="0.2">
      <c r="A2806" s="92"/>
      <c r="B2806" s="5" t="s">
        <v>6696</v>
      </c>
      <c r="C2806" s="5" t="s">
        <v>6697</v>
      </c>
      <c r="D2806" s="5" t="s">
        <v>1589</v>
      </c>
      <c r="E2806" s="16" t="b">
        <v>1</v>
      </c>
      <c r="F2806" s="38" t="s">
        <v>13647</v>
      </c>
    </row>
    <row r="2807" spans="1:6" x14ac:dyDescent="0.2">
      <c r="A2807" s="92"/>
      <c r="B2807" s="5" t="s">
        <v>6698</v>
      </c>
      <c r="C2807" s="5" t="s">
        <v>6699</v>
      </c>
      <c r="D2807" s="5" t="s">
        <v>1589</v>
      </c>
      <c r="E2807" s="16" t="b">
        <v>1</v>
      </c>
      <c r="F2807" s="38" t="s">
        <v>13648</v>
      </c>
    </row>
    <row r="2808" spans="1:6" x14ac:dyDescent="0.2">
      <c r="A2808" s="92"/>
      <c r="B2808" s="5" t="s">
        <v>6700</v>
      </c>
      <c r="C2808" s="5" t="s">
        <v>6701</v>
      </c>
      <c r="D2808" s="5" t="s">
        <v>1589</v>
      </c>
      <c r="E2808" s="16" t="b">
        <v>1</v>
      </c>
      <c r="F2808" s="38" t="s">
        <v>13649</v>
      </c>
    </row>
    <row r="2809" spans="1:6" x14ac:dyDescent="0.2">
      <c r="A2809" s="92"/>
      <c r="B2809" s="5" t="s">
        <v>6702</v>
      </c>
      <c r="C2809" s="5" t="s">
        <v>6703</v>
      </c>
      <c r="D2809" s="5" t="s">
        <v>1589</v>
      </c>
      <c r="E2809" s="16" t="b">
        <v>1</v>
      </c>
      <c r="F2809" s="38" t="s">
        <v>13650</v>
      </c>
    </row>
    <row r="2810" spans="1:6" x14ac:dyDescent="0.2">
      <c r="A2810" s="92"/>
      <c r="B2810" s="5" t="s">
        <v>6704</v>
      </c>
      <c r="C2810" s="5" t="s">
        <v>6705</v>
      </c>
      <c r="D2810" s="5" t="s">
        <v>1589</v>
      </c>
      <c r="E2810" s="16" t="b">
        <v>1</v>
      </c>
      <c r="F2810" s="38" t="s">
        <v>13651</v>
      </c>
    </row>
    <row r="2811" spans="1:6" x14ac:dyDescent="0.2">
      <c r="A2811" s="92"/>
      <c r="B2811" s="5" t="s">
        <v>6706</v>
      </c>
      <c r="C2811" s="5" t="s">
        <v>6707</v>
      </c>
      <c r="D2811" s="5" t="s">
        <v>1589</v>
      </c>
      <c r="E2811" s="16" t="b">
        <v>1</v>
      </c>
      <c r="F2811" s="38" t="s">
        <v>13652</v>
      </c>
    </row>
    <row r="2812" spans="1:6" x14ac:dyDescent="0.2">
      <c r="A2812" s="92"/>
      <c r="B2812" s="5" t="s">
        <v>6708</v>
      </c>
      <c r="C2812" s="5" t="s">
        <v>6709</v>
      </c>
      <c r="D2812" s="5" t="s">
        <v>1589</v>
      </c>
      <c r="E2812" s="16" t="b">
        <v>1</v>
      </c>
      <c r="F2812" s="38" t="s">
        <v>13653</v>
      </c>
    </row>
    <row r="2813" spans="1:6" x14ac:dyDescent="0.2">
      <c r="A2813" s="92"/>
      <c r="B2813" s="5" t="s">
        <v>6710</v>
      </c>
      <c r="C2813" s="5" t="s">
        <v>6711</v>
      </c>
      <c r="D2813" s="5" t="s">
        <v>1589</v>
      </c>
      <c r="E2813" s="16" t="b">
        <v>1</v>
      </c>
      <c r="F2813" s="38" t="s">
        <v>13654</v>
      </c>
    </row>
    <row r="2814" spans="1:6" x14ac:dyDescent="0.2">
      <c r="A2814" s="92"/>
      <c r="B2814" s="5" t="s">
        <v>6712</v>
      </c>
      <c r="C2814" s="5" t="s">
        <v>6713</v>
      </c>
      <c r="D2814" s="5" t="s">
        <v>1589</v>
      </c>
      <c r="E2814" s="16" t="b">
        <v>1</v>
      </c>
      <c r="F2814" s="38" t="s">
        <v>13655</v>
      </c>
    </row>
    <row r="2815" spans="1:6" x14ac:dyDescent="0.2">
      <c r="A2815" s="92"/>
      <c r="B2815" s="5" t="s">
        <v>6714</v>
      </c>
      <c r="C2815" s="5" t="s">
        <v>6715</v>
      </c>
      <c r="D2815" s="5" t="s">
        <v>1589</v>
      </c>
      <c r="E2815" s="16" t="b">
        <v>1</v>
      </c>
      <c r="F2815" s="38" t="s">
        <v>13656</v>
      </c>
    </row>
    <row r="2816" spans="1:6" x14ac:dyDescent="0.2">
      <c r="A2816" s="92"/>
      <c r="B2816" s="5" t="s">
        <v>6716</v>
      </c>
      <c r="C2816" s="5" t="s">
        <v>6717</v>
      </c>
      <c r="D2816" s="5" t="s">
        <v>1589</v>
      </c>
      <c r="E2816" s="16" t="b">
        <v>1</v>
      </c>
      <c r="F2816" s="38" t="s">
        <v>13657</v>
      </c>
    </row>
    <row r="2817" spans="1:6" x14ac:dyDescent="0.2">
      <c r="A2817" s="92"/>
      <c r="B2817" s="5" t="s">
        <v>6718</v>
      </c>
      <c r="C2817" s="5" t="s">
        <v>6719</v>
      </c>
      <c r="D2817" s="5" t="s">
        <v>1589</v>
      </c>
      <c r="E2817" s="16" t="b">
        <v>1</v>
      </c>
      <c r="F2817" s="38" t="s">
        <v>13658</v>
      </c>
    </row>
    <row r="2818" spans="1:6" x14ac:dyDescent="0.2">
      <c r="A2818" s="92"/>
      <c r="B2818" s="5" t="s">
        <v>6720</v>
      </c>
      <c r="C2818" s="5" t="s">
        <v>6721</v>
      </c>
      <c r="D2818" s="5" t="s">
        <v>1589</v>
      </c>
      <c r="E2818" s="16" t="b">
        <v>1</v>
      </c>
      <c r="F2818" s="38" t="s">
        <v>13659</v>
      </c>
    </row>
    <row r="2819" spans="1:6" x14ac:dyDescent="0.2">
      <c r="A2819" s="92"/>
      <c r="B2819" s="5" t="s">
        <v>6722</v>
      </c>
      <c r="C2819" s="5" t="s">
        <v>6723</v>
      </c>
      <c r="D2819" s="5" t="s">
        <v>1589</v>
      </c>
      <c r="E2819" s="16" t="b">
        <v>1</v>
      </c>
      <c r="F2819" s="38" t="s">
        <v>13660</v>
      </c>
    </row>
    <row r="2820" spans="1:6" x14ac:dyDescent="0.2">
      <c r="A2820" s="92"/>
      <c r="B2820" s="5" t="s">
        <v>6724</v>
      </c>
      <c r="C2820" s="5" t="s">
        <v>6725</v>
      </c>
      <c r="D2820" s="5" t="s">
        <v>1589</v>
      </c>
      <c r="E2820" s="16" t="b">
        <v>1</v>
      </c>
      <c r="F2820" s="38" t="s">
        <v>13661</v>
      </c>
    </row>
    <row r="2821" spans="1:6" x14ac:dyDescent="0.2">
      <c r="A2821" s="92"/>
      <c r="B2821" s="5" t="s">
        <v>6726</v>
      </c>
      <c r="C2821" s="5" t="s">
        <v>6727</v>
      </c>
      <c r="D2821" s="5" t="s">
        <v>1589</v>
      </c>
      <c r="E2821" s="16" t="b">
        <v>1</v>
      </c>
      <c r="F2821" s="38" t="s">
        <v>13662</v>
      </c>
    </row>
    <row r="2822" spans="1:6" x14ac:dyDescent="0.2">
      <c r="A2822" s="92"/>
      <c r="B2822" s="5" t="s">
        <v>6728</v>
      </c>
      <c r="C2822" s="5" t="s">
        <v>6729</v>
      </c>
      <c r="D2822" s="5" t="s">
        <v>1589</v>
      </c>
      <c r="E2822" s="16" t="b">
        <v>1</v>
      </c>
      <c r="F2822" s="38" t="s">
        <v>13663</v>
      </c>
    </row>
    <row r="2823" spans="1:6" x14ac:dyDescent="0.2">
      <c r="A2823" s="92"/>
      <c r="B2823" s="5" t="s">
        <v>6730</v>
      </c>
      <c r="C2823" s="5" t="s">
        <v>6731</v>
      </c>
      <c r="D2823" s="5" t="s">
        <v>1589</v>
      </c>
      <c r="E2823" s="16" t="b">
        <v>1</v>
      </c>
      <c r="F2823" s="38" t="s">
        <v>13664</v>
      </c>
    </row>
    <row r="2824" spans="1:6" x14ac:dyDescent="0.2">
      <c r="A2824" s="92"/>
      <c r="B2824" s="5" t="s">
        <v>6732</v>
      </c>
      <c r="C2824" s="5" t="s">
        <v>6733</v>
      </c>
      <c r="D2824" s="5" t="s">
        <v>1589</v>
      </c>
      <c r="E2824" s="16" t="b">
        <v>1</v>
      </c>
      <c r="F2824" s="38" t="s">
        <v>13665</v>
      </c>
    </row>
    <row r="2825" spans="1:6" x14ac:dyDescent="0.2">
      <c r="A2825" s="92"/>
      <c r="B2825" s="5" t="s">
        <v>6734</v>
      </c>
      <c r="C2825" s="5" t="s">
        <v>6735</v>
      </c>
      <c r="D2825" s="5" t="s">
        <v>1912</v>
      </c>
      <c r="E2825" s="16" t="b">
        <v>1</v>
      </c>
      <c r="F2825" s="38" t="s">
        <v>13666</v>
      </c>
    </row>
    <row r="2826" spans="1:6" x14ac:dyDescent="0.2">
      <c r="A2826" s="93"/>
      <c r="B2826" s="14" t="s">
        <v>6736</v>
      </c>
      <c r="C2826" s="14" t="s">
        <v>6737</v>
      </c>
      <c r="D2826" s="14" t="s">
        <v>1589</v>
      </c>
      <c r="E2826" s="17" t="b">
        <v>1</v>
      </c>
      <c r="F2826" s="39" t="s">
        <v>13667</v>
      </c>
    </row>
    <row r="2827" spans="1:6" x14ac:dyDescent="0.2">
      <c r="A2827" s="91" t="str">
        <f>HYPERLINK("[#]Codes_for_GE_Names!A192:H192","MONTENEGRO")</f>
        <v>MONTENEGRO</v>
      </c>
      <c r="B2827" s="11" t="s">
        <v>6738</v>
      </c>
      <c r="C2827" s="11" t="s">
        <v>6739</v>
      </c>
      <c r="D2827" s="11" t="s">
        <v>2414</v>
      </c>
      <c r="E2827" s="15" t="b">
        <v>1</v>
      </c>
      <c r="F2827" s="43" t="s">
        <v>13668</v>
      </c>
    </row>
    <row r="2828" spans="1:6" x14ac:dyDescent="0.2">
      <c r="A2828" s="92"/>
      <c r="B2828" s="5" t="s">
        <v>6740</v>
      </c>
      <c r="C2828" s="5" t="s">
        <v>6741</v>
      </c>
      <c r="D2828" s="5" t="s">
        <v>2414</v>
      </c>
      <c r="E2828" s="16" t="b">
        <v>1</v>
      </c>
      <c r="F2828" s="38" t="s">
        <v>13669</v>
      </c>
    </row>
    <row r="2829" spans="1:6" x14ac:dyDescent="0.2">
      <c r="A2829" s="92"/>
      <c r="B2829" s="5" t="s">
        <v>6742</v>
      </c>
      <c r="C2829" s="5" t="s">
        <v>6743</v>
      </c>
      <c r="D2829" s="5" t="s">
        <v>2414</v>
      </c>
      <c r="E2829" s="16" t="b">
        <v>1</v>
      </c>
      <c r="F2829" s="38" t="s">
        <v>13670</v>
      </c>
    </row>
    <row r="2830" spans="1:6" x14ac:dyDescent="0.2">
      <c r="A2830" s="92"/>
      <c r="B2830" s="5" t="s">
        <v>6744</v>
      </c>
      <c r="C2830" s="5" t="s">
        <v>6745</v>
      </c>
      <c r="D2830" s="5" t="s">
        <v>2414</v>
      </c>
      <c r="E2830" s="16" t="b">
        <v>1</v>
      </c>
      <c r="F2830" s="38" t="s">
        <v>13671</v>
      </c>
    </row>
    <row r="2831" spans="1:6" x14ac:dyDescent="0.2">
      <c r="A2831" s="92"/>
      <c r="B2831" s="5" t="s">
        <v>6746</v>
      </c>
      <c r="C2831" s="5" t="s">
        <v>6747</v>
      </c>
      <c r="D2831" s="5" t="s">
        <v>2414</v>
      </c>
      <c r="E2831" s="16" t="b">
        <v>1</v>
      </c>
      <c r="F2831" s="38" t="s">
        <v>13672</v>
      </c>
    </row>
    <row r="2832" spans="1:6" x14ac:dyDescent="0.2">
      <c r="A2832" s="92"/>
      <c r="B2832" s="5" t="s">
        <v>6748</v>
      </c>
      <c r="C2832" s="5" t="s">
        <v>6749</v>
      </c>
      <c r="D2832" s="5" t="s">
        <v>2414</v>
      </c>
      <c r="E2832" s="16" t="b">
        <v>1</v>
      </c>
      <c r="F2832" s="38" t="s">
        <v>13673</v>
      </c>
    </row>
    <row r="2833" spans="1:6" x14ac:dyDescent="0.2">
      <c r="A2833" s="92"/>
      <c r="B2833" s="5" t="s">
        <v>6750</v>
      </c>
      <c r="C2833" s="5" t="s">
        <v>6751</v>
      </c>
      <c r="D2833" s="5" t="s">
        <v>2414</v>
      </c>
      <c r="E2833" s="16" t="b">
        <v>1</v>
      </c>
      <c r="F2833" s="38" t="s">
        <v>13674</v>
      </c>
    </row>
    <row r="2834" spans="1:6" x14ac:dyDescent="0.2">
      <c r="A2834" s="92"/>
      <c r="B2834" s="5" t="s">
        <v>6752</v>
      </c>
      <c r="C2834" s="5" t="s">
        <v>6753</v>
      </c>
      <c r="D2834" s="5" t="s">
        <v>2414</v>
      </c>
      <c r="E2834" s="16" t="b">
        <v>1</v>
      </c>
      <c r="F2834" s="38" t="s">
        <v>13675</v>
      </c>
    </row>
    <row r="2835" spans="1:6" x14ac:dyDescent="0.2">
      <c r="A2835" s="92"/>
      <c r="B2835" s="5" t="s">
        <v>6754</v>
      </c>
      <c r="C2835" s="5" t="s">
        <v>6755</v>
      </c>
      <c r="D2835" s="5" t="s">
        <v>2414</v>
      </c>
      <c r="E2835" s="16" t="b">
        <v>1</v>
      </c>
      <c r="F2835" s="38" t="s">
        <v>13676</v>
      </c>
    </row>
    <row r="2836" spans="1:6" x14ac:dyDescent="0.2">
      <c r="A2836" s="92"/>
      <c r="B2836" s="5" t="s">
        <v>6756</v>
      </c>
      <c r="C2836" s="5" t="s">
        <v>6757</v>
      </c>
      <c r="D2836" s="5" t="s">
        <v>2414</v>
      </c>
      <c r="E2836" s="16" t="b">
        <v>1</v>
      </c>
      <c r="F2836" s="38" t="s">
        <v>13677</v>
      </c>
    </row>
    <row r="2837" spans="1:6" x14ac:dyDescent="0.2">
      <c r="A2837" s="92"/>
      <c r="B2837" s="5" t="s">
        <v>6758</v>
      </c>
      <c r="C2837" s="5" t="s">
        <v>6759</v>
      </c>
      <c r="D2837" s="5" t="s">
        <v>2414</v>
      </c>
      <c r="E2837" s="16" t="b">
        <v>1</v>
      </c>
      <c r="F2837" s="38" t="s">
        <v>13678</v>
      </c>
    </row>
    <row r="2838" spans="1:6" x14ac:dyDescent="0.2">
      <c r="A2838" s="92"/>
      <c r="B2838" s="5" t="s">
        <v>6760</v>
      </c>
      <c r="C2838" s="5" t="s">
        <v>6761</v>
      </c>
      <c r="D2838" s="5" t="s">
        <v>2414</v>
      </c>
      <c r="E2838" s="16" t="b">
        <v>1</v>
      </c>
      <c r="F2838" s="38" t="s">
        <v>13679</v>
      </c>
    </row>
    <row r="2839" spans="1:6" x14ac:dyDescent="0.2">
      <c r="A2839" s="92"/>
      <c r="B2839" s="5" t="s">
        <v>6762</v>
      </c>
      <c r="C2839" s="5" t="s">
        <v>6763</v>
      </c>
      <c r="D2839" s="5" t="s">
        <v>2414</v>
      </c>
      <c r="E2839" s="16" t="b">
        <v>1</v>
      </c>
      <c r="F2839" s="38" t="s">
        <v>13680</v>
      </c>
    </row>
    <row r="2840" spans="1:6" x14ac:dyDescent="0.2">
      <c r="A2840" s="92"/>
      <c r="B2840" s="5" t="s">
        <v>6764</v>
      </c>
      <c r="C2840" s="5" t="s">
        <v>6765</v>
      </c>
      <c r="D2840" s="5" t="s">
        <v>2414</v>
      </c>
      <c r="E2840" s="16" t="b">
        <v>1</v>
      </c>
      <c r="F2840" s="38" t="s">
        <v>13681</v>
      </c>
    </row>
    <row r="2841" spans="1:6" x14ac:dyDescent="0.2">
      <c r="A2841" s="92"/>
      <c r="B2841" s="5" t="s">
        <v>6766</v>
      </c>
      <c r="C2841" s="5" t="s">
        <v>6767</v>
      </c>
      <c r="D2841" s="5" t="s">
        <v>2414</v>
      </c>
      <c r="E2841" s="16" t="b">
        <v>1</v>
      </c>
      <c r="F2841" s="38" t="s">
        <v>13682</v>
      </c>
    </row>
    <row r="2842" spans="1:6" x14ac:dyDescent="0.2">
      <c r="A2842" s="92"/>
      <c r="B2842" s="5" t="s">
        <v>6768</v>
      </c>
      <c r="C2842" s="5" t="s">
        <v>6769</v>
      </c>
      <c r="D2842" s="5" t="s">
        <v>2414</v>
      </c>
      <c r="E2842" s="16" t="b">
        <v>1</v>
      </c>
      <c r="F2842" s="38" t="s">
        <v>13683</v>
      </c>
    </row>
    <row r="2843" spans="1:6" x14ac:dyDescent="0.2">
      <c r="A2843" s="92"/>
      <c r="B2843" s="5" t="s">
        <v>6770</v>
      </c>
      <c r="C2843" s="5" t="s">
        <v>6771</v>
      </c>
      <c r="D2843" s="5" t="s">
        <v>2414</v>
      </c>
      <c r="E2843" s="16" t="b">
        <v>1</v>
      </c>
      <c r="F2843" s="38" t="s">
        <v>13684</v>
      </c>
    </row>
    <row r="2844" spans="1:6" x14ac:dyDescent="0.2">
      <c r="A2844" s="92"/>
      <c r="B2844" s="5" t="s">
        <v>6772</v>
      </c>
      <c r="C2844" s="5" t="s">
        <v>6773</v>
      </c>
      <c r="D2844" s="5" t="s">
        <v>2414</v>
      </c>
      <c r="E2844" s="16" t="b">
        <v>1</v>
      </c>
      <c r="F2844" s="38" t="s">
        <v>13685</v>
      </c>
    </row>
    <row r="2845" spans="1:6" x14ac:dyDescent="0.2">
      <c r="A2845" s="92"/>
      <c r="B2845" s="5" t="s">
        <v>6774</v>
      </c>
      <c r="C2845" s="5" t="s">
        <v>6775</v>
      </c>
      <c r="D2845" s="5" t="s">
        <v>2414</v>
      </c>
      <c r="E2845" s="16" t="b">
        <v>1</v>
      </c>
      <c r="F2845" s="38" t="s">
        <v>13686</v>
      </c>
    </row>
    <row r="2846" spans="1:6" x14ac:dyDescent="0.2">
      <c r="A2846" s="92"/>
      <c r="B2846" s="5" t="s">
        <v>6776</v>
      </c>
      <c r="C2846" s="5" t="s">
        <v>6777</v>
      </c>
      <c r="D2846" s="5" t="s">
        <v>2414</v>
      </c>
      <c r="E2846" s="16" t="b">
        <v>1</v>
      </c>
      <c r="F2846" s="38" t="s">
        <v>13687</v>
      </c>
    </row>
    <row r="2847" spans="1:6" x14ac:dyDescent="0.2">
      <c r="A2847" s="92"/>
      <c r="B2847" s="5" t="s">
        <v>6778</v>
      </c>
      <c r="C2847" s="5" t="s">
        <v>6779</v>
      </c>
      <c r="D2847" s="5" t="s">
        <v>2414</v>
      </c>
      <c r="E2847" s="16" t="b">
        <v>1</v>
      </c>
      <c r="F2847" s="38" t="s">
        <v>13688</v>
      </c>
    </row>
    <row r="2848" spans="1:6" x14ac:dyDescent="0.2">
      <c r="A2848" s="92"/>
      <c r="B2848" s="5" t="s">
        <v>6780</v>
      </c>
      <c r="C2848" s="5" t="s">
        <v>6781</v>
      </c>
      <c r="D2848" s="5" t="s">
        <v>2414</v>
      </c>
      <c r="E2848" s="16" t="b">
        <v>1</v>
      </c>
      <c r="F2848" s="38" t="s">
        <v>15786</v>
      </c>
    </row>
    <row r="2849" spans="1:6" x14ac:dyDescent="0.2">
      <c r="A2849" s="92"/>
      <c r="B2849" s="5" t="s">
        <v>6782</v>
      </c>
      <c r="C2849" s="5" t="s">
        <v>6783</v>
      </c>
      <c r="D2849" s="5" t="s">
        <v>2414</v>
      </c>
      <c r="E2849" s="16" t="b">
        <v>1</v>
      </c>
      <c r="F2849" s="38" t="s">
        <v>13689</v>
      </c>
    </row>
    <row r="2850" spans="1:6" x14ac:dyDescent="0.2">
      <c r="A2850" s="92"/>
      <c r="B2850" s="5" t="s">
        <v>6784</v>
      </c>
      <c r="C2850" s="5" t="s">
        <v>6785</v>
      </c>
      <c r="D2850" s="5" t="s">
        <v>2414</v>
      </c>
      <c r="E2850" s="16" t="b">
        <v>1</v>
      </c>
      <c r="F2850" s="38" t="s">
        <v>13690</v>
      </c>
    </row>
    <row r="2851" spans="1:6" x14ac:dyDescent="0.2">
      <c r="A2851" s="93"/>
      <c r="B2851" s="14" t="s">
        <v>16678</v>
      </c>
      <c r="C2851" s="14" t="s">
        <v>16679</v>
      </c>
      <c r="D2851" s="14" t="s">
        <v>2414</v>
      </c>
      <c r="E2851" s="17" t="b">
        <v>1</v>
      </c>
      <c r="F2851" s="44" t="s">
        <v>11653</v>
      </c>
    </row>
    <row r="2852" spans="1:6" x14ac:dyDescent="0.2">
      <c r="A2852" s="91" t="str">
        <f>HYPERLINK("[#]Codes_for_GE_Names!A193:H193","MONTSERRAT")</f>
        <v>MONTSERRAT</v>
      </c>
      <c r="B2852" s="11" t="s">
        <v>6786</v>
      </c>
      <c r="C2852" s="11" t="s">
        <v>6787</v>
      </c>
      <c r="D2852" s="11" t="s">
        <v>1779</v>
      </c>
      <c r="E2852" s="15" t="b">
        <v>1</v>
      </c>
      <c r="F2852" s="43" t="s">
        <v>13691</v>
      </c>
    </row>
    <row r="2853" spans="1:6" x14ac:dyDescent="0.2">
      <c r="A2853" s="92"/>
      <c r="B2853" s="5" t="s">
        <v>6788</v>
      </c>
      <c r="C2853" s="5" t="s">
        <v>6789</v>
      </c>
      <c r="D2853" s="5" t="s">
        <v>1779</v>
      </c>
      <c r="E2853" s="16" t="b">
        <v>1</v>
      </c>
      <c r="F2853" s="38" t="s">
        <v>13692</v>
      </c>
    </row>
    <row r="2854" spans="1:6" x14ac:dyDescent="0.2">
      <c r="A2854" s="93"/>
      <c r="B2854" s="14" t="s">
        <v>6790</v>
      </c>
      <c r="C2854" s="14" t="s">
        <v>1837</v>
      </c>
      <c r="D2854" s="14" t="s">
        <v>1779</v>
      </c>
      <c r="E2854" s="17" t="b">
        <v>1</v>
      </c>
      <c r="F2854" s="39" t="s">
        <v>13693</v>
      </c>
    </row>
    <row r="2855" spans="1:6" x14ac:dyDescent="0.2">
      <c r="A2855" s="91" t="str">
        <f>HYPERLINK("[#]Codes_for_GE_Names!A194:H194","MOROCCO")</f>
        <v>MOROCCO</v>
      </c>
      <c r="B2855" s="11" t="s">
        <v>6791</v>
      </c>
      <c r="C2855" s="11" t="s">
        <v>6792</v>
      </c>
      <c r="D2855" s="11" t="s">
        <v>1891</v>
      </c>
      <c r="E2855" s="15" t="b">
        <v>1</v>
      </c>
      <c r="F2855" s="43" t="s">
        <v>13694</v>
      </c>
    </row>
    <row r="2856" spans="1:6" x14ac:dyDescent="0.2">
      <c r="A2856" s="92"/>
      <c r="B2856" s="5" t="s">
        <v>6793</v>
      </c>
      <c r="C2856" s="5" t="s">
        <v>6794</v>
      </c>
      <c r="D2856" s="25" t="s">
        <v>1589</v>
      </c>
      <c r="E2856" s="26" t="b">
        <v>0</v>
      </c>
      <c r="F2856" s="44" t="s">
        <v>11653</v>
      </c>
    </row>
    <row r="2857" spans="1:6" x14ac:dyDescent="0.2">
      <c r="A2857" s="92"/>
      <c r="B2857" s="5" t="s">
        <v>6795</v>
      </c>
      <c r="C2857" s="5" t="s">
        <v>6796</v>
      </c>
      <c r="D2857" s="25" t="s">
        <v>1589</v>
      </c>
      <c r="E2857" s="26" t="b">
        <v>0</v>
      </c>
      <c r="F2857" s="44" t="s">
        <v>11653</v>
      </c>
    </row>
    <row r="2858" spans="1:6" x14ac:dyDescent="0.2">
      <c r="A2858" s="92"/>
      <c r="B2858" s="5" t="s">
        <v>6797</v>
      </c>
      <c r="C2858" s="5" t="s">
        <v>6798</v>
      </c>
      <c r="D2858" s="25" t="s">
        <v>1589</v>
      </c>
      <c r="E2858" s="26" t="b">
        <v>0</v>
      </c>
      <c r="F2858" s="44" t="s">
        <v>11653</v>
      </c>
    </row>
    <row r="2859" spans="1:6" x14ac:dyDescent="0.2">
      <c r="A2859" s="92"/>
      <c r="B2859" s="5" t="s">
        <v>6799</v>
      </c>
      <c r="C2859" s="5" t="s">
        <v>6800</v>
      </c>
      <c r="D2859" s="25" t="s">
        <v>1589</v>
      </c>
      <c r="E2859" s="26" t="b">
        <v>0</v>
      </c>
      <c r="F2859" s="44" t="s">
        <v>11653</v>
      </c>
    </row>
    <row r="2860" spans="1:6" x14ac:dyDescent="0.2">
      <c r="A2860" s="92"/>
      <c r="B2860" s="5" t="s">
        <v>6801</v>
      </c>
      <c r="C2860" s="5" t="s">
        <v>6802</v>
      </c>
      <c r="D2860" s="25" t="s">
        <v>1589</v>
      </c>
      <c r="E2860" s="26" t="b">
        <v>0</v>
      </c>
      <c r="F2860" s="44" t="s">
        <v>11653</v>
      </c>
    </row>
    <row r="2861" spans="1:6" x14ac:dyDescent="0.2">
      <c r="A2861" s="92"/>
      <c r="B2861" s="5" t="s">
        <v>6803</v>
      </c>
      <c r="C2861" s="5" t="s">
        <v>6804</v>
      </c>
      <c r="D2861" s="5" t="s">
        <v>1891</v>
      </c>
      <c r="E2861" s="16" t="b">
        <v>1</v>
      </c>
      <c r="F2861" s="38" t="s">
        <v>13695</v>
      </c>
    </row>
    <row r="2862" spans="1:6" x14ac:dyDescent="0.2">
      <c r="A2862" s="92"/>
      <c r="B2862" s="5" t="s">
        <v>6805</v>
      </c>
      <c r="C2862" s="5" t="s">
        <v>6806</v>
      </c>
      <c r="D2862" s="25" t="s">
        <v>1589</v>
      </c>
      <c r="E2862" s="26" t="b">
        <v>0</v>
      </c>
      <c r="F2862" s="44" t="s">
        <v>11653</v>
      </c>
    </row>
    <row r="2863" spans="1:6" x14ac:dyDescent="0.2">
      <c r="A2863" s="92"/>
      <c r="B2863" s="5" t="s">
        <v>6807</v>
      </c>
      <c r="C2863" s="5" t="s">
        <v>6808</v>
      </c>
      <c r="D2863" s="25" t="s">
        <v>1589</v>
      </c>
      <c r="E2863" s="26" t="b">
        <v>0</v>
      </c>
      <c r="F2863" s="44" t="s">
        <v>11653</v>
      </c>
    </row>
    <row r="2864" spans="1:6" x14ac:dyDescent="0.2">
      <c r="A2864" s="92"/>
      <c r="B2864" s="5" t="s">
        <v>6809</v>
      </c>
      <c r="C2864" s="5" t="s">
        <v>6810</v>
      </c>
      <c r="D2864" s="25" t="s">
        <v>2981</v>
      </c>
      <c r="E2864" s="26" t="b">
        <v>0</v>
      </c>
      <c r="F2864" s="44" t="s">
        <v>11653</v>
      </c>
    </row>
    <row r="2865" spans="1:6" x14ac:dyDescent="0.2">
      <c r="A2865" s="92"/>
      <c r="B2865" s="5" t="s">
        <v>6811</v>
      </c>
      <c r="C2865" s="5" t="s">
        <v>6812</v>
      </c>
      <c r="D2865" s="25" t="s">
        <v>1589</v>
      </c>
      <c r="E2865" s="26" t="b">
        <v>0</v>
      </c>
      <c r="F2865" s="44" t="s">
        <v>11653</v>
      </c>
    </row>
    <row r="2866" spans="1:6" x14ac:dyDescent="0.2">
      <c r="A2866" s="92"/>
      <c r="B2866" s="5" t="s">
        <v>6813</v>
      </c>
      <c r="C2866" s="5" t="s">
        <v>6814</v>
      </c>
      <c r="D2866" s="25" t="s">
        <v>1589</v>
      </c>
      <c r="E2866" s="26" t="b">
        <v>0</v>
      </c>
      <c r="F2866" s="44" t="s">
        <v>11653</v>
      </c>
    </row>
    <row r="2867" spans="1:6" x14ac:dyDescent="0.2">
      <c r="A2867" s="92"/>
      <c r="B2867" s="5" t="s">
        <v>6815</v>
      </c>
      <c r="C2867" s="5" t="s">
        <v>6816</v>
      </c>
      <c r="D2867" s="25" t="s">
        <v>2981</v>
      </c>
      <c r="E2867" s="26" t="b">
        <v>0</v>
      </c>
      <c r="F2867" s="44" t="s">
        <v>11653</v>
      </c>
    </row>
    <row r="2868" spans="1:6" x14ac:dyDescent="0.2">
      <c r="A2868" s="92"/>
      <c r="B2868" s="5" t="s">
        <v>6817</v>
      </c>
      <c r="C2868" s="5" t="s">
        <v>6818</v>
      </c>
      <c r="D2868" s="25" t="s">
        <v>1589</v>
      </c>
      <c r="E2868" s="26" t="b">
        <v>0</v>
      </c>
      <c r="F2868" s="44" t="s">
        <v>11653</v>
      </c>
    </row>
    <row r="2869" spans="1:6" x14ac:dyDescent="0.2">
      <c r="A2869" s="92"/>
      <c r="B2869" s="5" t="s">
        <v>6819</v>
      </c>
      <c r="C2869" s="5" t="s">
        <v>6820</v>
      </c>
      <c r="D2869" s="25" t="s">
        <v>1589</v>
      </c>
      <c r="E2869" s="26" t="b">
        <v>0</v>
      </c>
      <c r="F2869" s="44" t="s">
        <v>11653</v>
      </c>
    </row>
    <row r="2870" spans="1:6" x14ac:dyDescent="0.2">
      <c r="A2870" s="92"/>
      <c r="B2870" s="5" t="s">
        <v>16447</v>
      </c>
      <c r="C2870" s="5" t="s">
        <v>16448</v>
      </c>
      <c r="D2870" s="5" t="s">
        <v>1891</v>
      </c>
      <c r="E2870" s="16" t="b">
        <v>1</v>
      </c>
      <c r="F2870" s="38" t="s">
        <v>16449</v>
      </c>
    </row>
    <row r="2871" spans="1:6" x14ac:dyDescent="0.2">
      <c r="A2871" s="92"/>
      <c r="B2871" s="5" t="s">
        <v>16452</v>
      </c>
      <c r="C2871" s="5" t="s">
        <v>16450</v>
      </c>
      <c r="D2871" s="25" t="s">
        <v>1589</v>
      </c>
      <c r="E2871" s="26" t="b">
        <v>0</v>
      </c>
      <c r="F2871" s="44" t="s">
        <v>11653</v>
      </c>
    </row>
    <row r="2872" spans="1:6" x14ac:dyDescent="0.2">
      <c r="A2872" s="92"/>
      <c r="B2872" s="5" t="s">
        <v>16453</v>
      </c>
      <c r="C2872" s="5" t="s">
        <v>16451</v>
      </c>
      <c r="D2872" s="25" t="s">
        <v>1589</v>
      </c>
      <c r="E2872" s="26" t="b">
        <v>0</v>
      </c>
      <c r="F2872" s="44" t="s">
        <v>11653</v>
      </c>
    </row>
    <row r="2873" spans="1:6" x14ac:dyDescent="0.2">
      <c r="A2873" s="92"/>
      <c r="B2873" s="5" t="s">
        <v>6821</v>
      </c>
      <c r="C2873" s="5" t="s">
        <v>6822</v>
      </c>
      <c r="D2873" s="5" t="s">
        <v>1891</v>
      </c>
      <c r="E2873" s="16" t="b">
        <v>1</v>
      </c>
      <c r="F2873" s="38" t="s">
        <v>13696</v>
      </c>
    </row>
    <row r="2874" spans="1:6" x14ac:dyDescent="0.2">
      <c r="A2874" s="92"/>
      <c r="B2874" s="5" t="s">
        <v>6823</v>
      </c>
      <c r="C2874" s="5" t="s">
        <v>6824</v>
      </c>
      <c r="D2874" s="25" t="s">
        <v>1589</v>
      </c>
      <c r="E2874" s="26" t="b">
        <v>0</v>
      </c>
      <c r="F2874" s="44" t="s">
        <v>11653</v>
      </c>
    </row>
    <row r="2875" spans="1:6" x14ac:dyDescent="0.2">
      <c r="A2875" s="92"/>
      <c r="B2875" s="5" t="s">
        <v>6825</v>
      </c>
      <c r="C2875" s="5" t="s">
        <v>6826</v>
      </c>
      <c r="D2875" s="25" t="s">
        <v>1589</v>
      </c>
      <c r="E2875" s="26" t="b">
        <v>0</v>
      </c>
      <c r="F2875" s="44" t="s">
        <v>11653</v>
      </c>
    </row>
    <row r="2876" spans="1:6" x14ac:dyDescent="0.2">
      <c r="A2876" s="92"/>
      <c r="B2876" s="5" t="s">
        <v>6827</v>
      </c>
      <c r="C2876" s="5" t="s">
        <v>6828</v>
      </c>
      <c r="D2876" s="25" t="s">
        <v>1589</v>
      </c>
      <c r="E2876" s="26" t="b">
        <v>0</v>
      </c>
      <c r="F2876" s="44" t="s">
        <v>11653</v>
      </c>
    </row>
    <row r="2877" spans="1:6" x14ac:dyDescent="0.2">
      <c r="A2877" s="92"/>
      <c r="B2877" s="5" t="s">
        <v>6829</v>
      </c>
      <c r="C2877" s="5" t="s">
        <v>6830</v>
      </c>
      <c r="D2877" s="25" t="s">
        <v>1589</v>
      </c>
      <c r="E2877" s="26" t="b">
        <v>0</v>
      </c>
      <c r="F2877" s="44" t="s">
        <v>11653</v>
      </c>
    </row>
    <row r="2878" spans="1:6" x14ac:dyDescent="0.2">
      <c r="A2878" s="92"/>
      <c r="B2878" s="5" t="s">
        <v>6831</v>
      </c>
      <c r="C2878" s="5" t="s">
        <v>6832</v>
      </c>
      <c r="D2878" s="25" t="s">
        <v>1589</v>
      </c>
      <c r="E2878" s="26" t="b">
        <v>0</v>
      </c>
      <c r="F2878" s="44" t="s">
        <v>11653</v>
      </c>
    </row>
    <row r="2879" spans="1:6" x14ac:dyDescent="0.2">
      <c r="A2879" s="92"/>
      <c r="B2879" s="5" t="s">
        <v>6833</v>
      </c>
      <c r="C2879" s="5" t="s">
        <v>6834</v>
      </c>
      <c r="D2879" s="5" t="s">
        <v>1891</v>
      </c>
      <c r="E2879" s="16" t="b">
        <v>1</v>
      </c>
      <c r="F2879" s="38" t="s">
        <v>13697</v>
      </c>
    </row>
    <row r="2880" spans="1:6" x14ac:dyDescent="0.2">
      <c r="A2880" s="92"/>
      <c r="B2880" s="5" t="s">
        <v>6835</v>
      </c>
      <c r="C2880" s="5" t="s">
        <v>6836</v>
      </c>
      <c r="D2880" s="25" t="s">
        <v>1589</v>
      </c>
      <c r="E2880" s="26" t="b">
        <v>0</v>
      </c>
      <c r="F2880" s="44" t="s">
        <v>11653</v>
      </c>
    </row>
    <row r="2881" spans="1:6" x14ac:dyDescent="0.2">
      <c r="A2881" s="92"/>
      <c r="B2881" s="5" t="s">
        <v>6837</v>
      </c>
      <c r="C2881" s="5" t="s">
        <v>6838</v>
      </c>
      <c r="D2881" s="25" t="s">
        <v>1589</v>
      </c>
      <c r="E2881" s="26" t="b">
        <v>0</v>
      </c>
      <c r="F2881" s="44" t="s">
        <v>11653</v>
      </c>
    </row>
    <row r="2882" spans="1:6" x14ac:dyDescent="0.2">
      <c r="A2882" s="92"/>
      <c r="B2882" s="5" t="s">
        <v>6839</v>
      </c>
      <c r="C2882" s="5" t="s">
        <v>6840</v>
      </c>
      <c r="D2882" s="25" t="s">
        <v>2981</v>
      </c>
      <c r="E2882" s="26" t="b">
        <v>0</v>
      </c>
      <c r="F2882" s="44" t="s">
        <v>11653</v>
      </c>
    </row>
    <row r="2883" spans="1:6" x14ac:dyDescent="0.2">
      <c r="A2883" s="92"/>
      <c r="B2883" s="5" t="s">
        <v>6841</v>
      </c>
      <c r="C2883" s="5" t="s">
        <v>6842</v>
      </c>
      <c r="D2883" s="25" t="s">
        <v>1589</v>
      </c>
      <c r="E2883" s="26" t="b">
        <v>0</v>
      </c>
      <c r="F2883" s="44" t="s">
        <v>11653</v>
      </c>
    </row>
    <row r="2884" spans="1:6" x14ac:dyDescent="0.2">
      <c r="A2884" s="92"/>
      <c r="B2884" s="5" t="s">
        <v>6843</v>
      </c>
      <c r="C2884" s="5" t="s">
        <v>6844</v>
      </c>
      <c r="D2884" s="25" t="s">
        <v>2981</v>
      </c>
      <c r="E2884" s="26" t="b">
        <v>0</v>
      </c>
      <c r="F2884" s="44" t="s">
        <v>11653</v>
      </c>
    </row>
    <row r="2885" spans="1:6" x14ac:dyDescent="0.2">
      <c r="A2885" s="92"/>
      <c r="B2885" s="5" t="s">
        <v>6845</v>
      </c>
      <c r="C2885" s="5" t="s">
        <v>6846</v>
      </c>
      <c r="D2885" s="25" t="s">
        <v>1589</v>
      </c>
      <c r="E2885" s="26" t="b">
        <v>0</v>
      </c>
      <c r="F2885" s="44" t="s">
        <v>11653</v>
      </c>
    </row>
    <row r="2886" spans="1:6" x14ac:dyDescent="0.2">
      <c r="A2886" s="92"/>
      <c r="B2886" s="5" t="s">
        <v>6847</v>
      </c>
      <c r="C2886" s="5" t="s">
        <v>6848</v>
      </c>
      <c r="D2886" s="25" t="s">
        <v>1589</v>
      </c>
      <c r="E2886" s="26" t="b">
        <v>0</v>
      </c>
      <c r="F2886" s="44" t="s">
        <v>11653</v>
      </c>
    </row>
    <row r="2887" spans="1:6" x14ac:dyDescent="0.2">
      <c r="A2887" s="92"/>
      <c r="B2887" s="5" t="s">
        <v>6849</v>
      </c>
      <c r="C2887" s="5" t="s">
        <v>6850</v>
      </c>
      <c r="D2887" s="25" t="s">
        <v>1589</v>
      </c>
      <c r="E2887" s="26" t="b">
        <v>0</v>
      </c>
      <c r="F2887" s="44" t="s">
        <v>11653</v>
      </c>
    </row>
    <row r="2888" spans="1:6" x14ac:dyDescent="0.2">
      <c r="A2888" s="92"/>
      <c r="B2888" s="5" t="s">
        <v>6851</v>
      </c>
      <c r="C2888" s="5" t="s">
        <v>6852</v>
      </c>
      <c r="D2888" s="25" t="s">
        <v>1589</v>
      </c>
      <c r="E2888" s="26" t="b">
        <v>0</v>
      </c>
      <c r="F2888" s="44" t="s">
        <v>11653</v>
      </c>
    </row>
    <row r="2889" spans="1:6" x14ac:dyDescent="0.2">
      <c r="A2889" s="92"/>
      <c r="B2889" s="5" t="s">
        <v>6853</v>
      </c>
      <c r="C2889" s="5" t="s">
        <v>6854</v>
      </c>
      <c r="D2889" s="5" t="s">
        <v>1891</v>
      </c>
      <c r="E2889" s="16" t="b">
        <v>1</v>
      </c>
      <c r="F2889" s="38" t="s">
        <v>13698</v>
      </c>
    </row>
    <row r="2890" spans="1:6" x14ac:dyDescent="0.2">
      <c r="A2890" s="92"/>
      <c r="B2890" s="5" t="s">
        <v>6855</v>
      </c>
      <c r="C2890" s="5" t="s">
        <v>6856</v>
      </c>
      <c r="D2890" s="25" t="s">
        <v>1589</v>
      </c>
      <c r="E2890" s="26" t="b">
        <v>0</v>
      </c>
      <c r="F2890" s="44" t="s">
        <v>11653</v>
      </c>
    </row>
    <row r="2891" spans="1:6" x14ac:dyDescent="0.2">
      <c r="A2891" s="92"/>
      <c r="B2891" s="5" t="s">
        <v>6857</v>
      </c>
      <c r="C2891" s="5" t="s">
        <v>6858</v>
      </c>
      <c r="D2891" s="25" t="s">
        <v>1589</v>
      </c>
      <c r="E2891" s="26" t="b">
        <v>0</v>
      </c>
      <c r="F2891" s="44" t="s">
        <v>11653</v>
      </c>
    </row>
    <row r="2892" spans="1:6" x14ac:dyDescent="0.2">
      <c r="A2892" s="92"/>
      <c r="B2892" s="5" t="s">
        <v>6859</v>
      </c>
      <c r="C2892" s="5" t="s">
        <v>6860</v>
      </c>
      <c r="D2892" s="25" t="s">
        <v>1589</v>
      </c>
      <c r="E2892" s="26" t="b">
        <v>0</v>
      </c>
      <c r="F2892" s="44" t="s">
        <v>11653</v>
      </c>
    </row>
    <row r="2893" spans="1:6" x14ac:dyDescent="0.2">
      <c r="A2893" s="92"/>
      <c r="B2893" s="5" t="s">
        <v>6861</v>
      </c>
      <c r="C2893" s="5" t="s">
        <v>6862</v>
      </c>
      <c r="D2893" s="25" t="s">
        <v>1589</v>
      </c>
      <c r="E2893" s="26" t="b">
        <v>0</v>
      </c>
      <c r="F2893" s="44" t="s">
        <v>11653</v>
      </c>
    </row>
    <row r="2894" spans="1:6" x14ac:dyDescent="0.2">
      <c r="A2894" s="92"/>
      <c r="B2894" s="5" t="s">
        <v>6863</v>
      </c>
      <c r="C2894" s="5" t="s">
        <v>6864</v>
      </c>
      <c r="D2894" s="5" t="s">
        <v>1891</v>
      </c>
      <c r="E2894" s="16" t="b">
        <v>1</v>
      </c>
      <c r="F2894" s="38" t="s">
        <v>13699</v>
      </c>
    </row>
    <row r="2895" spans="1:6" x14ac:dyDescent="0.2">
      <c r="A2895" s="92"/>
      <c r="B2895" s="5" t="s">
        <v>16454</v>
      </c>
      <c r="C2895" s="5" t="s">
        <v>16457</v>
      </c>
      <c r="D2895" s="25" t="s">
        <v>1589</v>
      </c>
      <c r="E2895" s="26" t="b">
        <v>0</v>
      </c>
      <c r="F2895" s="44" t="s">
        <v>11653</v>
      </c>
    </row>
    <row r="2896" spans="1:6" x14ac:dyDescent="0.2">
      <c r="A2896" s="92"/>
      <c r="B2896" s="5" t="s">
        <v>6865</v>
      </c>
      <c r="C2896" s="5" t="s">
        <v>6866</v>
      </c>
      <c r="D2896" s="25" t="s">
        <v>1589</v>
      </c>
      <c r="E2896" s="26" t="b">
        <v>0</v>
      </c>
      <c r="F2896" s="44" t="s">
        <v>11653</v>
      </c>
    </row>
    <row r="2897" spans="1:6" x14ac:dyDescent="0.2">
      <c r="A2897" s="92"/>
      <c r="B2897" s="5" t="s">
        <v>16455</v>
      </c>
      <c r="C2897" s="5" t="s">
        <v>16456</v>
      </c>
      <c r="D2897" s="25" t="s">
        <v>1589</v>
      </c>
      <c r="E2897" s="26" t="b">
        <v>0</v>
      </c>
      <c r="F2897" s="44" t="s">
        <v>11653</v>
      </c>
    </row>
    <row r="2898" spans="1:6" x14ac:dyDescent="0.2">
      <c r="A2898" s="92"/>
      <c r="B2898" s="5" t="s">
        <v>6867</v>
      </c>
      <c r="C2898" s="5" t="s">
        <v>6868</v>
      </c>
      <c r="D2898" s="25" t="s">
        <v>1589</v>
      </c>
      <c r="E2898" s="26" t="b">
        <v>0</v>
      </c>
      <c r="F2898" s="44" t="s">
        <v>11653</v>
      </c>
    </row>
    <row r="2899" spans="1:6" x14ac:dyDescent="0.2">
      <c r="A2899" s="92"/>
      <c r="B2899" s="5" t="s">
        <v>6869</v>
      </c>
      <c r="C2899" s="5" t="s">
        <v>6870</v>
      </c>
      <c r="D2899" s="5" t="s">
        <v>1891</v>
      </c>
      <c r="E2899" s="16" t="b">
        <v>1</v>
      </c>
      <c r="F2899" s="38" t="s">
        <v>13700</v>
      </c>
    </row>
    <row r="2900" spans="1:6" x14ac:dyDescent="0.2">
      <c r="A2900" s="92"/>
      <c r="B2900" s="5" t="s">
        <v>6871</v>
      </c>
      <c r="C2900" s="5" t="s">
        <v>6872</v>
      </c>
      <c r="D2900" s="25" t="s">
        <v>1589</v>
      </c>
      <c r="E2900" s="26" t="b">
        <v>0</v>
      </c>
      <c r="F2900" s="44" t="s">
        <v>11653</v>
      </c>
    </row>
    <row r="2901" spans="1:6" x14ac:dyDescent="0.2">
      <c r="A2901" s="92"/>
      <c r="B2901" s="5" t="s">
        <v>6873</v>
      </c>
      <c r="C2901" s="5" t="s">
        <v>6874</v>
      </c>
      <c r="D2901" s="25" t="s">
        <v>1589</v>
      </c>
      <c r="E2901" s="26" t="b">
        <v>0</v>
      </c>
      <c r="F2901" s="44" t="s">
        <v>11653</v>
      </c>
    </row>
    <row r="2902" spans="1:6" x14ac:dyDescent="0.2">
      <c r="A2902" s="92"/>
      <c r="B2902" s="5" t="s">
        <v>6875</v>
      </c>
      <c r="C2902" s="5" t="s">
        <v>6876</v>
      </c>
      <c r="D2902" s="25" t="s">
        <v>1589</v>
      </c>
      <c r="E2902" s="26" t="b">
        <v>0</v>
      </c>
      <c r="F2902" s="44" t="s">
        <v>11653</v>
      </c>
    </row>
    <row r="2903" spans="1:6" x14ac:dyDescent="0.2">
      <c r="A2903" s="92"/>
      <c r="B2903" s="5" t="s">
        <v>6877</v>
      </c>
      <c r="C2903" s="5" t="s">
        <v>6878</v>
      </c>
      <c r="D2903" s="25" t="s">
        <v>1589</v>
      </c>
      <c r="E2903" s="26" t="b">
        <v>0</v>
      </c>
      <c r="F2903" s="44" t="s">
        <v>11653</v>
      </c>
    </row>
    <row r="2904" spans="1:6" x14ac:dyDescent="0.2">
      <c r="A2904" s="92"/>
      <c r="B2904" s="5" t="s">
        <v>6879</v>
      </c>
      <c r="C2904" s="5" t="s">
        <v>6880</v>
      </c>
      <c r="D2904" s="25" t="s">
        <v>2981</v>
      </c>
      <c r="E2904" s="26" t="b">
        <v>0</v>
      </c>
      <c r="F2904" s="44" t="s">
        <v>11653</v>
      </c>
    </row>
    <row r="2905" spans="1:6" x14ac:dyDescent="0.2">
      <c r="A2905" s="92"/>
      <c r="B2905" s="5" t="s">
        <v>6881</v>
      </c>
      <c r="C2905" s="5" t="s">
        <v>6882</v>
      </c>
      <c r="D2905" s="25" t="s">
        <v>1589</v>
      </c>
      <c r="E2905" s="26" t="b">
        <v>0</v>
      </c>
      <c r="F2905" s="44" t="s">
        <v>11653</v>
      </c>
    </row>
    <row r="2906" spans="1:6" x14ac:dyDescent="0.2">
      <c r="A2906" s="92"/>
      <c r="B2906" s="5" t="s">
        <v>6883</v>
      </c>
      <c r="C2906" s="5" t="s">
        <v>6884</v>
      </c>
      <c r="D2906" s="25" t="s">
        <v>1589</v>
      </c>
      <c r="E2906" s="26" t="b">
        <v>0</v>
      </c>
      <c r="F2906" s="44" t="s">
        <v>11653</v>
      </c>
    </row>
    <row r="2907" spans="1:6" x14ac:dyDescent="0.2">
      <c r="A2907" s="92"/>
      <c r="B2907" s="5" t="s">
        <v>6885</v>
      </c>
      <c r="C2907" s="5" t="s">
        <v>6886</v>
      </c>
      <c r="D2907" s="25" t="s">
        <v>1589</v>
      </c>
      <c r="E2907" s="26" t="b">
        <v>0</v>
      </c>
      <c r="F2907" s="44" t="s">
        <v>11653</v>
      </c>
    </row>
    <row r="2908" spans="1:6" x14ac:dyDescent="0.2">
      <c r="A2908" s="92"/>
      <c r="B2908" s="5" t="s">
        <v>6887</v>
      </c>
      <c r="C2908" s="5" t="s">
        <v>6888</v>
      </c>
      <c r="D2908" s="5" t="s">
        <v>1891</v>
      </c>
      <c r="E2908" s="16" t="b">
        <v>1</v>
      </c>
      <c r="F2908" s="38" t="s">
        <v>13701</v>
      </c>
    </row>
    <row r="2909" spans="1:6" x14ac:dyDescent="0.2">
      <c r="A2909" s="92"/>
      <c r="B2909" s="5" t="s">
        <v>6889</v>
      </c>
      <c r="C2909" s="5" t="s">
        <v>6890</v>
      </c>
      <c r="D2909" s="25" t="s">
        <v>1589</v>
      </c>
      <c r="E2909" s="26" t="b">
        <v>0</v>
      </c>
      <c r="F2909" s="44" t="s">
        <v>11653</v>
      </c>
    </row>
    <row r="2910" spans="1:6" x14ac:dyDescent="0.2">
      <c r="A2910" s="92"/>
      <c r="B2910" s="5" t="s">
        <v>6891</v>
      </c>
      <c r="C2910" s="5" t="s">
        <v>6892</v>
      </c>
      <c r="D2910" s="25" t="s">
        <v>1589</v>
      </c>
      <c r="E2910" s="26" t="b">
        <v>0</v>
      </c>
      <c r="F2910" s="44" t="s">
        <v>11653</v>
      </c>
    </row>
    <row r="2911" spans="1:6" x14ac:dyDescent="0.2">
      <c r="A2911" s="92"/>
      <c r="B2911" s="5" t="s">
        <v>6893</v>
      </c>
      <c r="C2911" s="5" t="s">
        <v>6894</v>
      </c>
      <c r="D2911" s="25" t="s">
        <v>1589</v>
      </c>
      <c r="E2911" s="26" t="b">
        <v>0</v>
      </c>
      <c r="F2911" s="44" t="s">
        <v>11653</v>
      </c>
    </row>
    <row r="2912" spans="1:6" x14ac:dyDescent="0.2">
      <c r="A2912" s="92"/>
      <c r="B2912" s="5" t="s">
        <v>6895</v>
      </c>
      <c r="C2912" s="5" t="s">
        <v>6896</v>
      </c>
      <c r="D2912" s="25" t="s">
        <v>1589</v>
      </c>
      <c r="E2912" s="26" t="b">
        <v>0</v>
      </c>
      <c r="F2912" s="44" t="s">
        <v>11653</v>
      </c>
    </row>
    <row r="2913" spans="1:6" x14ac:dyDescent="0.2">
      <c r="A2913" s="92"/>
      <c r="B2913" s="5" t="s">
        <v>6897</v>
      </c>
      <c r="C2913" s="5" t="s">
        <v>6898</v>
      </c>
      <c r="D2913" s="25" t="s">
        <v>1589</v>
      </c>
      <c r="E2913" s="26" t="b">
        <v>0</v>
      </c>
      <c r="F2913" s="44" t="s">
        <v>11653</v>
      </c>
    </row>
    <row r="2914" spans="1:6" x14ac:dyDescent="0.2">
      <c r="A2914" s="92"/>
      <c r="B2914" s="5" t="s">
        <v>6899</v>
      </c>
      <c r="C2914" s="5" t="s">
        <v>6900</v>
      </c>
      <c r="D2914" s="25" t="s">
        <v>1589</v>
      </c>
      <c r="E2914" s="26" t="b">
        <v>0</v>
      </c>
      <c r="F2914" s="44" t="s">
        <v>11653</v>
      </c>
    </row>
    <row r="2915" spans="1:6" x14ac:dyDescent="0.2">
      <c r="A2915" s="92"/>
      <c r="B2915" s="5" t="s">
        <v>6901</v>
      </c>
      <c r="C2915" s="5" t="s">
        <v>6902</v>
      </c>
      <c r="D2915" s="25" t="s">
        <v>2981</v>
      </c>
      <c r="E2915" s="26" t="b">
        <v>0</v>
      </c>
      <c r="F2915" s="44" t="s">
        <v>11653</v>
      </c>
    </row>
    <row r="2916" spans="1:6" x14ac:dyDescent="0.2">
      <c r="A2916" s="92"/>
      <c r="B2916" s="5" t="s">
        <v>6903</v>
      </c>
      <c r="C2916" s="5" t="s">
        <v>6904</v>
      </c>
      <c r="D2916" s="25" t="s">
        <v>1589</v>
      </c>
      <c r="E2916" s="26" t="b">
        <v>0</v>
      </c>
      <c r="F2916" s="44" t="s">
        <v>11653</v>
      </c>
    </row>
    <row r="2917" spans="1:6" x14ac:dyDescent="0.2">
      <c r="A2917" s="92"/>
      <c r="B2917" s="5" t="s">
        <v>6905</v>
      </c>
      <c r="C2917" s="5" t="s">
        <v>6906</v>
      </c>
      <c r="D2917" s="5" t="s">
        <v>1891</v>
      </c>
      <c r="E2917" s="16" t="b">
        <v>1</v>
      </c>
      <c r="F2917" s="38" t="s">
        <v>13702</v>
      </c>
    </row>
    <row r="2918" spans="1:6" x14ac:dyDescent="0.2">
      <c r="A2918" s="92"/>
      <c r="B2918" s="5" t="s">
        <v>6907</v>
      </c>
      <c r="C2918" s="5" t="s">
        <v>6908</v>
      </c>
      <c r="D2918" s="25" t="s">
        <v>1589</v>
      </c>
      <c r="E2918" s="26" t="b">
        <v>0</v>
      </c>
      <c r="F2918" s="44" t="s">
        <v>11653</v>
      </c>
    </row>
    <row r="2919" spans="1:6" x14ac:dyDescent="0.2">
      <c r="A2919" s="92"/>
      <c r="B2919" s="5" t="s">
        <v>6909</v>
      </c>
      <c r="C2919" s="5" t="s">
        <v>6910</v>
      </c>
      <c r="D2919" s="25" t="s">
        <v>1589</v>
      </c>
      <c r="E2919" s="26" t="b">
        <v>0</v>
      </c>
      <c r="F2919" s="44" t="s">
        <v>11653</v>
      </c>
    </row>
    <row r="2920" spans="1:6" x14ac:dyDescent="0.2">
      <c r="A2920" s="92"/>
      <c r="B2920" s="5" t="s">
        <v>6911</v>
      </c>
      <c r="C2920" s="5" t="s">
        <v>6912</v>
      </c>
      <c r="D2920" s="25" t="s">
        <v>1589</v>
      </c>
      <c r="E2920" s="26" t="b">
        <v>0</v>
      </c>
      <c r="F2920" s="44" t="s">
        <v>11653</v>
      </c>
    </row>
    <row r="2921" spans="1:6" x14ac:dyDescent="0.2">
      <c r="A2921" s="92"/>
      <c r="B2921" s="5" t="s">
        <v>6913</v>
      </c>
      <c r="C2921" s="5" t="s">
        <v>6914</v>
      </c>
      <c r="D2921" s="25" t="s">
        <v>2981</v>
      </c>
      <c r="E2921" s="26" t="b">
        <v>0</v>
      </c>
      <c r="F2921" s="44" t="s">
        <v>11653</v>
      </c>
    </row>
    <row r="2922" spans="1:6" x14ac:dyDescent="0.2">
      <c r="A2922" s="92"/>
      <c r="B2922" s="5" t="s">
        <v>6915</v>
      </c>
      <c r="C2922" s="5" t="s">
        <v>6916</v>
      </c>
      <c r="D2922" s="25" t="s">
        <v>2981</v>
      </c>
      <c r="E2922" s="26" t="b">
        <v>0</v>
      </c>
      <c r="F2922" s="44" t="s">
        <v>11653</v>
      </c>
    </row>
    <row r="2923" spans="1:6" x14ac:dyDescent="0.2">
      <c r="A2923" s="92"/>
      <c r="B2923" s="5" t="s">
        <v>6917</v>
      </c>
      <c r="C2923" s="5" t="s">
        <v>6918</v>
      </c>
      <c r="D2923" s="25" t="s">
        <v>1589</v>
      </c>
      <c r="E2923" s="26" t="b">
        <v>0</v>
      </c>
      <c r="F2923" s="44" t="s">
        <v>11653</v>
      </c>
    </row>
    <row r="2924" spans="1:6" x14ac:dyDescent="0.2">
      <c r="A2924" s="92"/>
      <c r="B2924" s="5" t="s">
        <v>6919</v>
      </c>
      <c r="C2924" s="5" t="s">
        <v>6920</v>
      </c>
      <c r="D2924" s="25" t="s">
        <v>1589</v>
      </c>
      <c r="E2924" s="26" t="b">
        <v>0</v>
      </c>
      <c r="F2924" s="44" t="s">
        <v>11653</v>
      </c>
    </row>
    <row r="2925" spans="1:6" x14ac:dyDescent="0.2">
      <c r="A2925" s="92"/>
      <c r="B2925" s="5" t="s">
        <v>6921</v>
      </c>
      <c r="C2925" s="5" t="s">
        <v>6922</v>
      </c>
      <c r="D2925" s="25" t="s">
        <v>2981</v>
      </c>
      <c r="E2925" s="26" t="b">
        <v>0</v>
      </c>
      <c r="F2925" s="44" t="s">
        <v>11653</v>
      </c>
    </row>
    <row r="2926" spans="1:6" x14ac:dyDescent="0.2">
      <c r="A2926" s="92"/>
      <c r="B2926" s="5" t="s">
        <v>6923</v>
      </c>
      <c r="C2926" s="5" t="s">
        <v>6924</v>
      </c>
      <c r="D2926" s="5" t="s">
        <v>1891</v>
      </c>
      <c r="E2926" s="16" t="b">
        <v>1</v>
      </c>
      <c r="F2926" s="38" t="s">
        <v>13703</v>
      </c>
    </row>
    <row r="2927" spans="1:6" x14ac:dyDescent="0.2">
      <c r="A2927" s="92"/>
      <c r="B2927" s="5" t="s">
        <v>6925</v>
      </c>
      <c r="C2927" s="5" t="s">
        <v>6926</v>
      </c>
      <c r="D2927" s="25" t="s">
        <v>2981</v>
      </c>
      <c r="E2927" s="26" t="b">
        <v>0</v>
      </c>
      <c r="F2927" s="44" t="s">
        <v>11653</v>
      </c>
    </row>
    <row r="2928" spans="1:6" x14ac:dyDescent="0.2">
      <c r="A2928" s="92"/>
      <c r="B2928" s="5" t="s">
        <v>6927</v>
      </c>
      <c r="C2928" s="5" t="s">
        <v>6928</v>
      </c>
      <c r="D2928" s="25" t="s">
        <v>1589</v>
      </c>
      <c r="E2928" s="26" t="b">
        <v>0</v>
      </c>
      <c r="F2928" s="44" t="s">
        <v>11653</v>
      </c>
    </row>
    <row r="2929" spans="1:6" x14ac:dyDescent="0.2">
      <c r="A2929" s="92"/>
      <c r="B2929" s="5" t="s">
        <v>6929</v>
      </c>
      <c r="C2929" s="5" t="s">
        <v>6930</v>
      </c>
      <c r="D2929" s="25" t="s">
        <v>2981</v>
      </c>
      <c r="E2929" s="26" t="b">
        <v>0</v>
      </c>
      <c r="F2929" s="44" t="s">
        <v>11653</v>
      </c>
    </row>
    <row r="2930" spans="1:6" x14ac:dyDescent="0.2">
      <c r="A2930" s="92"/>
      <c r="B2930" s="5" t="s">
        <v>6931</v>
      </c>
      <c r="C2930" s="5" t="s">
        <v>6932</v>
      </c>
      <c r="D2930" s="25" t="s">
        <v>1589</v>
      </c>
      <c r="E2930" s="26" t="b">
        <v>0</v>
      </c>
      <c r="F2930" s="44" t="s">
        <v>11653</v>
      </c>
    </row>
    <row r="2931" spans="1:6" x14ac:dyDescent="0.2">
      <c r="A2931" s="92"/>
      <c r="B2931" s="5" t="s">
        <v>6933</v>
      </c>
      <c r="C2931" s="5" t="s">
        <v>6934</v>
      </c>
      <c r="D2931" s="25" t="s">
        <v>1589</v>
      </c>
      <c r="E2931" s="26" t="b">
        <v>0</v>
      </c>
      <c r="F2931" s="44" t="s">
        <v>11653</v>
      </c>
    </row>
    <row r="2932" spans="1:6" x14ac:dyDescent="0.2">
      <c r="A2932" s="92"/>
      <c r="B2932" s="5" t="s">
        <v>6935</v>
      </c>
      <c r="C2932" s="5" t="s">
        <v>6936</v>
      </c>
      <c r="D2932" s="25" t="s">
        <v>1589</v>
      </c>
      <c r="E2932" s="26" t="b">
        <v>0</v>
      </c>
      <c r="F2932" s="44" t="s">
        <v>11653</v>
      </c>
    </row>
    <row r="2933" spans="1:6" x14ac:dyDescent="0.2">
      <c r="A2933" s="92"/>
      <c r="B2933" s="5" t="s">
        <v>6937</v>
      </c>
      <c r="C2933" s="5" t="s">
        <v>6938</v>
      </c>
      <c r="D2933" s="5" t="s">
        <v>1891</v>
      </c>
      <c r="E2933" s="16" t="b">
        <v>1</v>
      </c>
      <c r="F2933" s="38" t="s">
        <v>13704</v>
      </c>
    </row>
    <row r="2934" spans="1:6" x14ac:dyDescent="0.2">
      <c r="A2934" s="92"/>
      <c r="B2934" s="5" t="s">
        <v>6939</v>
      </c>
      <c r="C2934" s="5" t="s">
        <v>6940</v>
      </c>
      <c r="D2934" s="25" t="s">
        <v>1589</v>
      </c>
      <c r="E2934" s="26" t="b">
        <v>0</v>
      </c>
      <c r="F2934" s="44" t="s">
        <v>11653</v>
      </c>
    </row>
    <row r="2935" spans="1:6" x14ac:dyDescent="0.2">
      <c r="A2935" s="92"/>
      <c r="B2935" s="5" t="s">
        <v>6941</v>
      </c>
      <c r="C2935" s="5" t="s">
        <v>6942</v>
      </c>
      <c r="D2935" s="25" t="s">
        <v>1589</v>
      </c>
      <c r="E2935" s="26" t="b">
        <v>0</v>
      </c>
      <c r="F2935" s="44" t="s">
        <v>11653</v>
      </c>
    </row>
    <row r="2936" spans="1:6" x14ac:dyDescent="0.2">
      <c r="A2936" s="92"/>
      <c r="B2936" s="5" t="s">
        <v>6943</v>
      </c>
      <c r="C2936" s="5" t="s">
        <v>6944</v>
      </c>
      <c r="D2936" s="25" t="s">
        <v>1589</v>
      </c>
      <c r="E2936" s="26" t="b">
        <v>0</v>
      </c>
      <c r="F2936" s="44" t="s">
        <v>11653</v>
      </c>
    </row>
    <row r="2937" spans="1:6" x14ac:dyDescent="0.2">
      <c r="A2937" s="92"/>
      <c r="B2937" s="5" t="s">
        <v>6945</v>
      </c>
      <c r="C2937" s="5" t="s">
        <v>6946</v>
      </c>
      <c r="D2937" s="25" t="s">
        <v>1589</v>
      </c>
      <c r="E2937" s="26" t="b">
        <v>0</v>
      </c>
      <c r="F2937" s="44" t="s">
        <v>11653</v>
      </c>
    </row>
    <row r="2938" spans="1:6" x14ac:dyDescent="0.2">
      <c r="A2938" s="92"/>
      <c r="B2938" s="5" t="s">
        <v>6947</v>
      </c>
      <c r="C2938" s="5" t="s">
        <v>6948</v>
      </c>
      <c r="D2938" s="25" t="s">
        <v>2981</v>
      </c>
      <c r="E2938" s="26" t="b">
        <v>0</v>
      </c>
      <c r="F2938" s="44" t="s">
        <v>11653</v>
      </c>
    </row>
    <row r="2939" spans="1:6" x14ac:dyDescent="0.2">
      <c r="A2939" s="92"/>
      <c r="B2939" s="5" t="s">
        <v>6949</v>
      </c>
      <c r="C2939" s="5" t="s">
        <v>6950</v>
      </c>
      <c r="D2939" s="25" t="s">
        <v>1589</v>
      </c>
      <c r="E2939" s="26" t="b">
        <v>0</v>
      </c>
      <c r="F2939" s="44" t="s">
        <v>11653</v>
      </c>
    </row>
    <row r="2940" spans="1:6" x14ac:dyDescent="0.2">
      <c r="A2940" s="92"/>
      <c r="B2940" s="5" t="s">
        <v>6951</v>
      </c>
      <c r="C2940" s="5" t="s">
        <v>6952</v>
      </c>
      <c r="D2940" s="25" t="s">
        <v>2981</v>
      </c>
      <c r="E2940" s="26" t="b">
        <v>0</v>
      </c>
      <c r="F2940" s="44" t="s">
        <v>11653</v>
      </c>
    </row>
    <row r="2941" spans="1:6" x14ac:dyDescent="0.2">
      <c r="A2941" s="93"/>
      <c r="B2941" s="14" t="s">
        <v>6953</v>
      </c>
      <c r="C2941" s="14" t="s">
        <v>6954</v>
      </c>
      <c r="D2941" s="27" t="s">
        <v>1589</v>
      </c>
      <c r="E2941" s="28" t="b">
        <v>0</v>
      </c>
      <c r="F2941" s="45" t="s">
        <v>11653</v>
      </c>
    </row>
    <row r="2942" spans="1:6" x14ac:dyDescent="0.2">
      <c r="A2942" s="91" t="str">
        <f>HYPERLINK("[#]Codes_for_GE_Names!A195:H195","MOZAMBIQUE")</f>
        <v>MOZAMBIQUE</v>
      </c>
      <c r="B2942" s="11" t="s">
        <v>6955</v>
      </c>
      <c r="C2942" s="11" t="s">
        <v>6956</v>
      </c>
      <c r="D2942" s="11" t="s">
        <v>1589</v>
      </c>
      <c r="E2942" s="15" t="b">
        <v>1</v>
      </c>
      <c r="F2942" s="43" t="s">
        <v>13705</v>
      </c>
    </row>
    <row r="2943" spans="1:6" x14ac:dyDescent="0.2">
      <c r="A2943" s="92"/>
      <c r="B2943" s="5" t="s">
        <v>6957</v>
      </c>
      <c r="C2943" s="5" t="s">
        <v>6958</v>
      </c>
      <c r="D2943" s="5" t="s">
        <v>1589</v>
      </c>
      <c r="E2943" s="16" t="b">
        <v>1</v>
      </c>
      <c r="F2943" s="38" t="s">
        <v>13706</v>
      </c>
    </row>
    <row r="2944" spans="1:6" x14ac:dyDescent="0.2">
      <c r="A2944" s="92"/>
      <c r="B2944" s="5" t="s">
        <v>6959</v>
      </c>
      <c r="C2944" s="5" t="s">
        <v>6960</v>
      </c>
      <c r="D2944" s="5" t="s">
        <v>1589</v>
      </c>
      <c r="E2944" s="16" t="b">
        <v>1</v>
      </c>
      <c r="F2944" s="38" t="s">
        <v>13707</v>
      </c>
    </row>
    <row r="2945" spans="1:6" x14ac:dyDescent="0.2">
      <c r="A2945" s="92"/>
      <c r="B2945" s="5" t="s">
        <v>6961</v>
      </c>
      <c r="C2945" s="5" t="s">
        <v>6962</v>
      </c>
      <c r="D2945" s="5" t="s">
        <v>1589</v>
      </c>
      <c r="E2945" s="16" t="b">
        <v>1</v>
      </c>
      <c r="F2945" s="38" t="s">
        <v>13708</v>
      </c>
    </row>
    <row r="2946" spans="1:6" x14ac:dyDescent="0.2">
      <c r="A2946" s="92"/>
      <c r="B2946" s="5" t="s">
        <v>6963</v>
      </c>
      <c r="C2946" s="5" t="s">
        <v>6964</v>
      </c>
      <c r="D2946" s="5" t="s">
        <v>1912</v>
      </c>
      <c r="E2946" s="16" t="b">
        <v>1</v>
      </c>
      <c r="F2946" s="38" t="s">
        <v>13709</v>
      </c>
    </row>
    <row r="2947" spans="1:6" x14ac:dyDescent="0.2">
      <c r="A2947" s="92"/>
      <c r="B2947" s="5" t="s">
        <v>6965</v>
      </c>
      <c r="C2947" s="5" t="s">
        <v>6964</v>
      </c>
      <c r="D2947" s="5" t="s">
        <v>1589</v>
      </c>
      <c r="E2947" s="16" t="b">
        <v>1</v>
      </c>
      <c r="F2947" s="38" t="s">
        <v>13710</v>
      </c>
    </row>
    <row r="2948" spans="1:6" x14ac:dyDescent="0.2">
      <c r="A2948" s="92"/>
      <c r="B2948" s="5" t="s">
        <v>6966</v>
      </c>
      <c r="C2948" s="5" t="s">
        <v>6967</v>
      </c>
      <c r="D2948" s="5" t="s">
        <v>1589</v>
      </c>
      <c r="E2948" s="16" t="b">
        <v>1</v>
      </c>
      <c r="F2948" s="38" t="s">
        <v>13711</v>
      </c>
    </row>
    <row r="2949" spans="1:6" x14ac:dyDescent="0.2">
      <c r="A2949" s="92"/>
      <c r="B2949" s="5" t="s">
        <v>6968</v>
      </c>
      <c r="C2949" s="5" t="s">
        <v>6969</v>
      </c>
      <c r="D2949" s="5" t="s">
        <v>1589</v>
      </c>
      <c r="E2949" s="16" t="b">
        <v>1</v>
      </c>
      <c r="F2949" s="38" t="s">
        <v>13712</v>
      </c>
    </row>
    <row r="2950" spans="1:6" x14ac:dyDescent="0.2">
      <c r="A2950" s="92"/>
      <c r="B2950" s="5" t="s">
        <v>6970</v>
      </c>
      <c r="C2950" s="5" t="s">
        <v>6971</v>
      </c>
      <c r="D2950" s="5" t="s">
        <v>1589</v>
      </c>
      <c r="E2950" s="16" t="b">
        <v>1</v>
      </c>
      <c r="F2950" s="38" t="s">
        <v>13713</v>
      </c>
    </row>
    <row r="2951" spans="1:6" x14ac:dyDescent="0.2">
      <c r="A2951" s="92"/>
      <c r="B2951" s="5" t="s">
        <v>6972</v>
      </c>
      <c r="C2951" s="5" t="s">
        <v>6973</v>
      </c>
      <c r="D2951" s="5" t="s">
        <v>1589</v>
      </c>
      <c r="E2951" s="16" t="b">
        <v>1</v>
      </c>
      <c r="F2951" s="38" t="s">
        <v>13714</v>
      </c>
    </row>
    <row r="2952" spans="1:6" x14ac:dyDescent="0.2">
      <c r="A2952" s="93"/>
      <c r="B2952" s="14" t="s">
        <v>6974</v>
      </c>
      <c r="C2952" s="14" t="s">
        <v>6975</v>
      </c>
      <c r="D2952" s="14" t="s">
        <v>1589</v>
      </c>
      <c r="E2952" s="17" t="b">
        <v>1</v>
      </c>
      <c r="F2952" s="39" t="s">
        <v>13715</v>
      </c>
    </row>
    <row r="2953" spans="1:6" x14ac:dyDescent="0.2">
      <c r="A2953" s="91" t="str">
        <f>HYPERLINK("[#]Codes_for_GE_Names!A196:H196","NAMIBIA")</f>
        <v>NAMIBIA</v>
      </c>
      <c r="B2953" s="11" t="s">
        <v>6976</v>
      </c>
      <c r="C2953" s="11" t="s">
        <v>6977</v>
      </c>
      <c r="D2953" s="11" t="s">
        <v>1891</v>
      </c>
      <c r="E2953" s="15" t="b">
        <v>1</v>
      </c>
      <c r="F2953" s="43" t="s">
        <v>13716</v>
      </c>
    </row>
    <row r="2954" spans="1:6" x14ac:dyDescent="0.2">
      <c r="A2954" s="92"/>
      <c r="B2954" s="5" t="s">
        <v>6978</v>
      </c>
      <c r="C2954" s="5" t="s">
        <v>6979</v>
      </c>
      <c r="D2954" s="5" t="s">
        <v>1891</v>
      </c>
      <c r="E2954" s="16" t="b">
        <v>1</v>
      </c>
      <c r="F2954" s="38" t="s">
        <v>13717</v>
      </c>
    </row>
    <row r="2955" spans="1:6" x14ac:dyDescent="0.2">
      <c r="A2955" s="92"/>
      <c r="B2955" s="5" t="s">
        <v>6980</v>
      </c>
      <c r="C2955" s="5" t="s">
        <v>6981</v>
      </c>
      <c r="D2955" s="5" t="s">
        <v>1891</v>
      </c>
      <c r="E2955" s="16" t="b">
        <v>1</v>
      </c>
      <c r="F2955" s="38" t="s">
        <v>13718</v>
      </c>
    </row>
    <row r="2956" spans="1:6" x14ac:dyDescent="0.2">
      <c r="A2956" s="92"/>
      <c r="B2956" s="5" t="s">
        <v>6982</v>
      </c>
      <c r="C2956" s="5" t="s">
        <v>6983</v>
      </c>
      <c r="D2956" s="5" t="s">
        <v>1891</v>
      </c>
      <c r="E2956" s="16" t="b">
        <v>1</v>
      </c>
      <c r="F2956" s="38" t="s">
        <v>13719</v>
      </c>
    </row>
    <row r="2957" spans="1:6" x14ac:dyDescent="0.2">
      <c r="A2957" s="92"/>
      <c r="B2957" s="5" t="s">
        <v>6984</v>
      </c>
      <c r="C2957" s="5" t="s">
        <v>6985</v>
      </c>
      <c r="D2957" s="5" t="s">
        <v>1891</v>
      </c>
      <c r="E2957" s="16" t="b">
        <v>1</v>
      </c>
      <c r="F2957" s="38" t="s">
        <v>13720</v>
      </c>
    </row>
    <row r="2958" spans="1:6" x14ac:dyDescent="0.2">
      <c r="A2958" s="92"/>
      <c r="B2958" s="5" t="s">
        <v>6986</v>
      </c>
      <c r="C2958" s="5" t="s">
        <v>6987</v>
      </c>
      <c r="D2958" s="5" t="s">
        <v>1891</v>
      </c>
      <c r="E2958" s="16" t="b">
        <v>1</v>
      </c>
      <c r="F2958" s="38" t="s">
        <v>13721</v>
      </c>
    </row>
    <row r="2959" spans="1:6" x14ac:dyDescent="0.2">
      <c r="A2959" s="92"/>
      <c r="B2959" s="5" t="s">
        <v>6988</v>
      </c>
      <c r="C2959" s="5" t="s">
        <v>6989</v>
      </c>
      <c r="D2959" s="5" t="s">
        <v>1891</v>
      </c>
      <c r="E2959" s="16" t="b">
        <v>1</v>
      </c>
      <c r="F2959" s="38" t="s">
        <v>13722</v>
      </c>
    </row>
    <row r="2960" spans="1:6" x14ac:dyDescent="0.2">
      <c r="A2960" s="92"/>
      <c r="B2960" s="5" t="s">
        <v>6990</v>
      </c>
      <c r="C2960" s="5" t="s">
        <v>6991</v>
      </c>
      <c r="D2960" s="5" t="s">
        <v>1891</v>
      </c>
      <c r="E2960" s="16" t="b">
        <v>1</v>
      </c>
      <c r="F2960" s="38" t="s">
        <v>13723</v>
      </c>
    </row>
    <row r="2961" spans="1:6" x14ac:dyDescent="0.2">
      <c r="A2961" s="92"/>
      <c r="B2961" s="5" t="s">
        <v>6992</v>
      </c>
      <c r="C2961" s="5" t="s">
        <v>6993</v>
      </c>
      <c r="D2961" s="5" t="s">
        <v>1891</v>
      </c>
      <c r="E2961" s="16" t="b">
        <v>1</v>
      </c>
      <c r="F2961" s="38" t="s">
        <v>13724</v>
      </c>
    </row>
    <row r="2962" spans="1:6" x14ac:dyDescent="0.2">
      <c r="A2962" s="92"/>
      <c r="B2962" s="5" t="s">
        <v>6994</v>
      </c>
      <c r="C2962" s="5" t="s">
        <v>6995</v>
      </c>
      <c r="D2962" s="5" t="s">
        <v>1891</v>
      </c>
      <c r="E2962" s="16" t="b">
        <v>1</v>
      </c>
      <c r="F2962" s="38" t="s">
        <v>13725</v>
      </c>
    </row>
    <row r="2963" spans="1:6" x14ac:dyDescent="0.2">
      <c r="A2963" s="92"/>
      <c r="B2963" s="5" t="s">
        <v>6996</v>
      </c>
      <c r="C2963" s="5" t="s">
        <v>6997</v>
      </c>
      <c r="D2963" s="5" t="s">
        <v>1891</v>
      </c>
      <c r="E2963" s="16" t="b">
        <v>1</v>
      </c>
      <c r="F2963" s="38" t="s">
        <v>13726</v>
      </c>
    </row>
    <row r="2964" spans="1:6" x14ac:dyDescent="0.2">
      <c r="A2964" s="92"/>
      <c r="B2964" s="5" t="s">
        <v>6998</v>
      </c>
      <c r="C2964" s="5" t="s">
        <v>6999</v>
      </c>
      <c r="D2964" s="5" t="s">
        <v>1891</v>
      </c>
      <c r="E2964" s="16" t="b">
        <v>1</v>
      </c>
      <c r="F2964" s="38" t="s">
        <v>13727</v>
      </c>
    </row>
    <row r="2965" spans="1:6" x14ac:dyDescent="0.2">
      <c r="A2965" s="92"/>
      <c r="B2965" s="5" t="s">
        <v>7000</v>
      </c>
      <c r="C2965" s="5" t="s">
        <v>7001</v>
      </c>
      <c r="D2965" s="5" t="s">
        <v>1891</v>
      </c>
      <c r="E2965" s="16" t="b">
        <v>1</v>
      </c>
      <c r="F2965" s="38" t="s">
        <v>13728</v>
      </c>
    </row>
    <row r="2966" spans="1:6" x14ac:dyDescent="0.2">
      <c r="A2966" s="93"/>
      <c r="B2966" s="14" t="s">
        <v>7002</v>
      </c>
      <c r="C2966" s="14" t="s">
        <v>7003</v>
      </c>
      <c r="D2966" s="14" t="s">
        <v>1891</v>
      </c>
      <c r="E2966" s="17" t="b">
        <v>1</v>
      </c>
      <c r="F2966" s="39" t="s">
        <v>13729</v>
      </c>
    </row>
    <row r="2967" spans="1:6" x14ac:dyDescent="0.2">
      <c r="A2967" s="91" t="str">
        <f>HYPERLINK("[#]Codes_for_GE_Names!A197:H197","NAURU")</f>
        <v>NAURU</v>
      </c>
      <c r="B2967" s="11" t="s">
        <v>7004</v>
      </c>
      <c r="C2967" s="11" t="s">
        <v>7005</v>
      </c>
      <c r="D2967" s="11" t="s">
        <v>1951</v>
      </c>
      <c r="E2967" s="15" t="b">
        <v>1</v>
      </c>
      <c r="F2967" s="43" t="s">
        <v>13730</v>
      </c>
    </row>
    <row r="2968" spans="1:6" x14ac:dyDescent="0.2">
      <c r="A2968" s="92"/>
      <c r="B2968" s="5" t="s">
        <v>7006</v>
      </c>
      <c r="C2968" s="5" t="s">
        <v>7007</v>
      </c>
      <c r="D2968" s="5" t="s">
        <v>1951</v>
      </c>
      <c r="E2968" s="16" t="b">
        <v>1</v>
      </c>
      <c r="F2968" s="38" t="s">
        <v>13731</v>
      </c>
    </row>
    <row r="2969" spans="1:6" x14ac:dyDescent="0.2">
      <c r="A2969" s="92"/>
      <c r="B2969" s="5" t="s">
        <v>7008</v>
      </c>
      <c r="C2969" s="5" t="s">
        <v>7009</v>
      </c>
      <c r="D2969" s="5" t="s">
        <v>1951</v>
      </c>
      <c r="E2969" s="16" t="b">
        <v>1</v>
      </c>
      <c r="F2969" s="38" t="s">
        <v>13732</v>
      </c>
    </row>
    <row r="2970" spans="1:6" x14ac:dyDescent="0.2">
      <c r="A2970" s="92"/>
      <c r="B2970" s="5" t="s">
        <v>7010</v>
      </c>
      <c r="C2970" s="5" t="s">
        <v>7011</v>
      </c>
      <c r="D2970" s="5" t="s">
        <v>1951</v>
      </c>
      <c r="E2970" s="16" t="b">
        <v>1</v>
      </c>
      <c r="F2970" s="38" t="s">
        <v>13733</v>
      </c>
    </row>
    <row r="2971" spans="1:6" x14ac:dyDescent="0.2">
      <c r="A2971" s="92"/>
      <c r="B2971" s="5" t="s">
        <v>7012</v>
      </c>
      <c r="C2971" s="5" t="s">
        <v>7013</v>
      </c>
      <c r="D2971" s="5" t="s">
        <v>1951</v>
      </c>
      <c r="E2971" s="16" t="b">
        <v>1</v>
      </c>
      <c r="F2971" s="38" t="s">
        <v>13734</v>
      </c>
    </row>
    <row r="2972" spans="1:6" x14ac:dyDescent="0.2">
      <c r="A2972" s="92"/>
      <c r="B2972" s="5" t="s">
        <v>7014</v>
      </c>
      <c r="C2972" s="5" t="s">
        <v>7015</v>
      </c>
      <c r="D2972" s="5" t="s">
        <v>1951</v>
      </c>
      <c r="E2972" s="16" t="b">
        <v>1</v>
      </c>
      <c r="F2972" s="38" t="s">
        <v>13735</v>
      </c>
    </row>
    <row r="2973" spans="1:6" x14ac:dyDescent="0.2">
      <c r="A2973" s="92"/>
      <c r="B2973" s="5" t="s">
        <v>7016</v>
      </c>
      <c r="C2973" s="5" t="s">
        <v>7017</v>
      </c>
      <c r="D2973" s="5" t="s">
        <v>1951</v>
      </c>
      <c r="E2973" s="16" t="b">
        <v>1</v>
      </c>
      <c r="F2973" s="38" t="s">
        <v>13736</v>
      </c>
    </row>
    <row r="2974" spans="1:6" x14ac:dyDescent="0.2">
      <c r="A2974" s="92"/>
      <c r="B2974" s="5" t="s">
        <v>7018</v>
      </c>
      <c r="C2974" s="5" t="s">
        <v>7019</v>
      </c>
      <c r="D2974" s="5" t="s">
        <v>1951</v>
      </c>
      <c r="E2974" s="16" t="b">
        <v>1</v>
      </c>
      <c r="F2974" s="38" t="s">
        <v>13737</v>
      </c>
    </row>
    <row r="2975" spans="1:6" x14ac:dyDescent="0.2">
      <c r="A2975" s="92"/>
      <c r="B2975" s="5" t="s">
        <v>7020</v>
      </c>
      <c r="C2975" s="5" t="s">
        <v>7021</v>
      </c>
      <c r="D2975" s="5" t="s">
        <v>1951</v>
      </c>
      <c r="E2975" s="16" t="b">
        <v>1</v>
      </c>
      <c r="F2975" s="38" t="s">
        <v>13738</v>
      </c>
    </row>
    <row r="2976" spans="1:6" x14ac:dyDescent="0.2">
      <c r="A2976" s="92"/>
      <c r="B2976" s="5" t="s">
        <v>7022</v>
      </c>
      <c r="C2976" s="5" t="s">
        <v>7023</v>
      </c>
      <c r="D2976" s="5" t="s">
        <v>1951</v>
      </c>
      <c r="E2976" s="16" t="b">
        <v>1</v>
      </c>
      <c r="F2976" s="38" t="s">
        <v>13739</v>
      </c>
    </row>
    <row r="2977" spans="1:6" x14ac:dyDescent="0.2">
      <c r="A2977" s="92"/>
      <c r="B2977" s="5" t="s">
        <v>7024</v>
      </c>
      <c r="C2977" s="5" t="s">
        <v>7025</v>
      </c>
      <c r="D2977" s="5" t="s">
        <v>1951</v>
      </c>
      <c r="E2977" s="16" t="b">
        <v>1</v>
      </c>
      <c r="F2977" s="38" t="s">
        <v>13740</v>
      </c>
    </row>
    <row r="2978" spans="1:6" x14ac:dyDescent="0.2">
      <c r="A2978" s="92"/>
      <c r="B2978" s="5" t="s">
        <v>7026</v>
      </c>
      <c r="C2978" s="5" t="s">
        <v>7027</v>
      </c>
      <c r="D2978" s="5" t="s">
        <v>1951</v>
      </c>
      <c r="E2978" s="16" t="b">
        <v>1</v>
      </c>
      <c r="F2978" s="38" t="s">
        <v>13741</v>
      </c>
    </row>
    <row r="2979" spans="1:6" x14ac:dyDescent="0.2">
      <c r="A2979" s="92"/>
      <c r="B2979" s="5" t="s">
        <v>7028</v>
      </c>
      <c r="C2979" s="5" t="s">
        <v>7029</v>
      </c>
      <c r="D2979" s="5" t="s">
        <v>1951</v>
      </c>
      <c r="E2979" s="16" t="b">
        <v>1</v>
      </c>
      <c r="F2979" s="38" t="s">
        <v>13742</v>
      </c>
    </row>
    <row r="2980" spans="1:6" x14ac:dyDescent="0.2">
      <c r="A2980" s="93"/>
      <c r="B2980" s="14" t="s">
        <v>7030</v>
      </c>
      <c r="C2980" s="14" t="s">
        <v>7031</v>
      </c>
      <c r="D2980" s="14" t="s">
        <v>1951</v>
      </c>
      <c r="E2980" s="17" t="b">
        <v>1</v>
      </c>
      <c r="F2980" s="39" t="s">
        <v>13743</v>
      </c>
    </row>
    <row r="2981" spans="1:6" x14ac:dyDescent="0.2">
      <c r="A2981" s="91" t="str">
        <f>HYPERLINK("[#]Codes_for_GE_Names!A199:H199","NEPAL")</f>
        <v>NEPAL</v>
      </c>
      <c r="B2981" s="11" t="s">
        <v>15801</v>
      </c>
      <c r="C2981" s="47" t="s">
        <v>16680</v>
      </c>
      <c r="D2981" s="11" t="s">
        <v>1589</v>
      </c>
      <c r="E2981" s="16" t="b">
        <v>1</v>
      </c>
      <c r="F2981" s="43" t="s">
        <v>15811</v>
      </c>
    </row>
    <row r="2982" spans="1:6" x14ac:dyDescent="0.2">
      <c r="A2982" s="92"/>
      <c r="B2982" s="5" t="s">
        <v>15802</v>
      </c>
      <c r="C2982" s="47" t="s">
        <v>16670</v>
      </c>
      <c r="D2982" s="5" t="s">
        <v>1589</v>
      </c>
      <c r="E2982" s="16" t="b">
        <v>1</v>
      </c>
      <c r="F2982" s="38" t="s">
        <v>15812</v>
      </c>
    </row>
    <row r="2983" spans="1:6" x14ac:dyDescent="0.2">
      <c r="A2983" s="92"/>
      <c r="B2983" s="5" t="s">
        <v>15803</v>
      </c>
      <c r="C2983" s="47" t="s">
        <v>16458</v>
      </c>
      <c r="D2983" s="5" t="s">
        <v>1589</v>
      </c>
      <c r="E2983" s="16" t="b">
        <v>1</v>
      </c>
      <c r="F2983" s="38" t="s">
        <v>15813</v>
      </c>
    </row>
    <row r="2984" spans="1:6" x14ac:dyDescent="0.2">
      <c r="A2984" s="92"/>
      <c r="B2984" s="5" t="s">
        <v>15804</v>
      </c>
      <c r="C2984" s="47" t="s">
        <v>15808</v>
      </c>
      <c r="D2984" s="5" t="s">
        <v>1589</v>
      </c>
      <c r="E2984" s="16" t="b">
        <v>1</v>
      </c>
      <c r="F2984" s="38" t="s">
        <v>15814</v>
      </c>
    </row>
    <row r="2985" spans="1:6" x14ac:dyDescent="0.2">
      <c r="A2985" s="92"/>
      <c r="B2985" s="5" t="s">
        <v>15805</v>
      </c>
      <c r="C2985" s="47" t="s">
        <v>16459</v>
      </c>
      <c r="D2985" s="5" t="s">
        <v>1589</v>
      </c>
      <c r="E2985" s="16" t="b">
        <v>1</v>
      </c>
      <c r="F2985" s="38" t="s">
        <v>15815</v>
      </c>
    </row>
    <row r="2986" spans="1:6" x14ac:dyDescent="0.2">
      <c r="A2986" s="92"/>
      <c r="B2986" s="5" t="s">
        <v>15806</v>
      </c>
      <c r="C2986" s="47" t="s">
        <v>15809</v>
      </c>
      <c r="D2986" s="5" t="s">
        <v>1589</v>
      </c>
      <c r="E2986" s="16" t="b">
        <v>1</v>
      </c>
      <c r="F2986" s="38" t="s">
        <v>15816</v>
      </c>
    </row>
    <row r="2987" spans="1:6" x14ac:dyDescent="0.2">
      <c r="A2987" s="92"/>
      <c r="B2987" s="14" t="s">
        <v>15807</v>
      </c>
      <c r="C2987" s="61" t="s">
        <v>15810</v>
      </c>
      <c r="D2987" s="14" t="s">
        <v>1589</v>
      </c>
      <c r="E2987" s="17" t="b">
        <v>1</v>
      </c>
      <c r="F2987" s="39" t="s">
        <v>15817</v>
      </c>
    </row>
    <row r="2988" spans="1:6" x14ac:dyDescent="0.2">
      <c r="A2988" s="91" t="str">
        <f>HYPERLINK("[#]Codes_for_GE_Names!A200:H200","NETHERLANDS")</f>
        <v>NETHERLANDS</v>
      </c>
      <c r="B2988" s="5" t="s">
        <v>7032</v>
      </c>
      <c r="C2988" s="5" t="s">
        <v>7033</v>
      </c>
      <c r="D2988" s="5" t="s">
        <v>1589</v>
      </c>
      <c r="E2988" s="16" t="b">
        <v>1</v>
      </c>
      <c r="F2988" s="38" t="s">
        <v>13744</v>
      </c>
    </row>
    <row r="2989" spans="1:6" x14ac:dyDescent="0.2">
      <c r="A2989" s="89"/>
      <c r="B2989" s="5" t="s">
        <v>7034</v>
      </c>
      <c r="C2989" s="5" t="s">
        <v>7035</v>
      </c>
      <c r="D2989" s="5" t="s">
        <v>1589</v>
      </c>
      <c r="E2989" s="16" t="b">
        <v>1</v>
      </c>
      <c r="F2989" s="38" t="s">
        <v>13745</v>
      </c>
    </row>
    <row r="2990" spans="1:6" x14ac:dyDescent="0.2">
      <c r="A2990" s="89"/>
      <c r="B2990" s="5" t="s">
        <v>7036</v>
      </c>
      <c r="C2990" s="5" t="s">
        <v>7037</v>
      </c>
      <c r="D2990" s="5" t="s">
        <v>1589</v>
      </c>
      <c r="E2990" s="16" t="b">
        <v>1</v>
      </c>
      <c r="F2990" s="38" t="s">
        <v>13746</v>
      </c>
    </row>
    <row r="2991" spans="1:6" x14ac:dyDescent="0.2">
      <c r="A2991" s="89"/>
      <c r="B2991" s="5" t="s">
        <v>7038</v>
      </c>
      <c r="C2991" s="5" t="s">
        <v>7039</v>
      </c>
      <c r="D2991" s="5" t="s">
        <v>1589</v>
      </c>
      <c r="E2991" s="16" t="b">
        <v>1</v>
      </c>
      <c r="F2991" s="38" t="s">
        <v>13747</v>
      </c>
    </row>
    <row r="2992" spans="1:6" x14ac:dyDescent="0.2">
      <c r="A2992" s="89"/>
      <c r="B2992" s="5" t="s">
        <v>7040</v>
      </c>
      <c r="C2992" s="5" t="s">
        <v>7041</v>
      </c>
      <c r="D2992" s="5" t="s">
        <v>1589</v>
      </c>
      <c r="E2992" s="16" t="b">
        <v>1</v>
      </c>
      <c r="F2992" s="38" t="s">
        <v>13748</v>
      </c>
    </row>
    <row r="2993" spans="1:6" x14ac:dyDescent="0.2">
      <c r="A2993" s="89"/>
      <c r="B2993" s="5" t="s">
        <v>7042</v>
      </c>
      <c r="C2993" s="5" t="s">
        <v>7043</v>
      </c>
      <c r="D2993" s="5" t="s">
        <v>1589</v>
      </c>
      <c r="E2993" s="16" t="b">
        <v>1</v>
      </c>
      <c r="F2993" s="38" t="s">
        <v>13749</v>
      </c>
    </row>
    <row r="2994" spans="1:6" x14ac:dyDescent="0.2">
      <c r="A2994" s="89"/>
      <c r="B2994" s="5" t="s">
        <v>7044</v>
      </c>
      <c r="C2994" s="5" t="s">
        <v>7045</v>
      </c>
      <c r="D2994" s="5" t="s">
        <v>1589</v>
      </c>
      <c r="E2994" s="16" t="b">
        <v>1</v>
      </c>
      <c r="F2994" s="38" t="s">
        <v>13750</v>
      </c>
    </row>
    <row r="2995" spans="1:6" x14ac:dyDescent="0.2">
      <c r="A2995" s="89"/>
      <c r="B2995" s="5" t="s">
        <v>7046</v>
      </c>
      <c r="C2995" s="5" t="s">
        <v>7047</v>
      </c>
      <c r="D2995" s="5" t="s">
        <v>1589</v>
      </c>
      <c r="E2995" s="16" t="b">
        <v>1</v>
      </c>
      <c r="F2995" s="38" t="s">
        <v>13751</v>
      </c>
    </row>
    <row r="2996" spans="1:6" x14ac:dyDescent="0.2">
      <c r="A2996" s="89"/>
      <c r="B2996" s="5" t="s">
        <v>7048</v>
      </c>
      <c r="C2996" s="5" t="s">
        <v>7049</v>
      </c>
      <c r="D2996" s="5" t="s">
        <v>1589</v>
      </c>
      <c r="E2996" s="16" t="b">
        <v>1</v>
      </c>
      <c r="F2996" s="38" t="s">
        <v>13752</v>
      </c>
    </row>
    <row r="2997" spans="1:6" x14ac:dyDescent="0.2">
      <c r="A2997" s="89"/>
      <c r="B2997" s="5" t="s">
        <v>7050</v>
      </c>
      <c r="C2997" s="5" t="s">
        <v>7051</v>
      </c>
      <c r="D2997" s="5" t="s">
        <v>1589</v>
      </c>
      <c r="E2997" s="16" t="b">
        <v>1</v>
      </c>
      <c r="F2997" s="38" t="s">
        <v>13753</v>
      </c>
    </row>
    <row r="2998" spans="1:6" x14ac:dyDescent="0.2">
      <c r="A2998" s="89"/>
      <c r="B2998" s="5" t="s">
        <v>7052</v>
      </c>
      <c r="C2998" s="5" t="s">
        <v>7053</v>
      </c>
      <c r="D2998" s="5" t="s">
        <v>1589</v>
      </c>
      <c r="E2998" s="16" t="b">
        <v>1</v>
      </c>
      <c r="F2998" s="38" t="s">
        <v>13754</v>
      </c>
    </row>
    <row r="2999" spans="1:6" x14ac:dyDescent="0.2">
      <c r="A2999" s="89"/>
      <c r="B2999" s="5" t="s">
        <v>7054</v>
      </c>
      <c r="C2999" s="5" t="s">
        <v>7055</v>
      </c>
      <c r="D2999" s="5" t="s">
        <v>1589</v>
      </c>
      <c r="E2999" s="16" t="b">
        <v>1</v>
      </c>
      <c r="F2999" s="38" t="s">
        <v>13755</v>
      </c>
    </row>
    <row r="3000" spans="1:6" x14ac:dyDescent="0.2">
      <c r="A3000" s="91" t="str">
        <f>HYPERLINK("[#]Codes_for_GE_Names!A201:H201","NEW CALEDONIA")</f>
        <v>NEW CALEDONIA</v>
      </c>
      <c r="B3000" s="11" t="s">
        <v>7056</v>
      </c>
      <c r="C3000" s="11" t="s">
        <v>7057</v>
      </c>
      <c r="D3000" s="11" t="s">
        <v>1589</v>
      </c>
      <c r="E3000" s="15" t="b">
        <v>1</v>
      </c>
      <c r="F3000" s="43" t="s">
        <v>13756</v>
      </c>
    </row>
    <row r="3001" spans="1:6" x14ac:dyDescent="0.2">
      <c r="A3001" s="92"/>
      <c r="B3001" s="5" t="s">
        <v>7058</v>
      </c>
      <c r="C3001" s="5" t="s">
        <v>7059</v>
      </c>
      <c r="D3001" s="5" t="s">
        <v>1589</v>
      </c>
      <c r="E3001" s="16" t="b">
        <v>1</v>
      </c>
      <c r="F3001" s="38" t="s">
        <v>13757</v>
      </c>
    </row>
    <row r="3002" spans="1:6" x14ac:dyDescent="0.2">
      <c r="A3002" s="93"/>
      <c r="B3002" s="14" t="s">
        <v>7060</v>
      </c>
      <c r="C3002" s="14" t="s">
        <v>7061</v>
      </c>
      <c r="D3002" s="14" t="s">
        <v>1589</v>
      </c>
      <c r="E3002" s="17" t="b">
        <v>1</v>
      </c>
      <c r="F3002" s="39" t="s">
        <v>13758</v>
      </c>
    </row>
    <row r="3003" spans="1:6" x14ac:dyDescent="0.2">
      <c r="A3003" s="91" t="str">
        <f>HYPERLINK("[#]Codes_for_GE_Names!A202:H202","NEW ZEALAND")</f>
        <v>NEW ZEALAND</v>
      </c>
      <c r="B3003" s="11" t="s">
        <v>7062</v>
      </c>
      <c r="C3003" s="11" t="s">
        <v>7063</v>
      </c>
      <c r="D3003" s="11" t="s">
        <v>1891</v>
      </c>
      <c r="E3003" s="15" t="b">
        <v>1</v>
      </c>
      <c r="F3003" s="43" t="s">
        <v>13759</v>
      </c>
    </row>
    <row r="3004" spans="1:6" x14ac:dyDescent="0.2">
      <c r="A3004" s="92"/>
      <c r="B3004" s="5" t="s">
        <v>7064</v>
      </c>
      <c r="C3004" s="5" t="s">
        <v>7065</v>
      </c>
      <c r="D3004" s="5" t="s">
        <v>1891</v>
      </c>
      <c r="E3004" s="16" t="b">
        <v>1</v>
      </c>
      <c r="F3004" s="38" t="s">
        <v>13760</v>
      </c>
    </row>
    <row r="3005" spans="1:6" x14ac:dyDescent="0.2">
      <c r="A3005" s="92"/>
      <c r="B3005" s="5" t="s">
        <v>7066</v>
      </c>
      <c r="C3005" s="5" t="s">
        <v>7067</v>
      </c>
      <c r="D3005" s="5" t="s">
        <v>1891</v>
      </c>
      <c r="E3005" s="16" t="b">
        <v>1</v>
      </c>
      <c r="F3005" s="38" t="s">
        <v>13761</v>
      </c>
    </row>
    <row r="3006" spans="1:6" x14ac:dyDescent="0.2">
      <c r="A3006" s="92"/>
      <c r="B3006" s="5" t="s">
        <v>7068</v>
      </c>
      <c r="C3006" s="5" t="s">
        <v>7069</v>
      </c>
      <c r="D3006" s="5" t="s">
        <v>1951</v>
      </c>
      <c r="E3006" s="16" t="b">
        <v>1</v>
      </c>
      <c r="F3006" s="38" t="s">
        <v>13762</v>
      </c>
    </row>
    <row r="3007" spans="1:6" x14ac:dyDescent="0.2">
      <c r="A3007" s="92"/>
      <c r="B3007" s="5" t="s">
        <v>7070</v>
      </c>
      <c r="C3007" s="5" t="s">
        <v>7071</v>
      </c>
      <c r="D3007" s="5" t="s">
        <v>1891</v>
      </c>
      <c r="E3007" s="16" t="b">
        <v>1</v>
      </c>
      <c r="F3007" s="38" t="s">
        <v>13763</v>
      </c>
    </row>
    <row r="3008" spans="1:6" x14ac:dyDescent="0.2">
      <c r="A3008" s="92"/>
      <c r="B3008" s="5" t="s">
        <v>7072</v>
      </c>
      <c r="C3008" s="5" t="s">
        <v>7073</v>
      </c>
      <c r="D3008" s="5" t="s">
        <v>1891</v>
      </c>
      <c r="E3008" s="16" t="b">
        <v>1</v>
      </c>
      <c r="F3008" s="38" t="s">
        <v>13764</v>
      </c>
    </row>
    <row r="3009" spans="1:6" x14ac:dyDescent="0.2">
      <c r="A3009" s="92"/>
      <c r="B3009" s="5" t="s">
        <v>7074</v>
      </c>
      <c r="C3009" s="5" t="s">
        <v>7075</v>
      </c>
      <c r="D3009" s="5" t="s">
        <v>1891</v>
      </c>
      <c r="E3009" s="16" t="b">
        <v>1</v>
      </c>
      <c r="F3009" s="38" t="s">
        <v>13765</v>
      </c>
    </row>
    <row r="3010" spans="1:6" x14ac:dyDescent="0.2">
      <c r="A3010" s="92"/>
      <c r="B3010" s="5" t="s">
        <v>7076</v>
      </c>
      <c r="C3010" s="5" t="s">
        <v>7077</v>
      </c>
      <c r="D3010" s="5" t="s">
        <v>1891</v>
      </c>
      <c r="E3010" s="16" t="b">
        <v>1</v>
      </c>
      <c r="F3010" s="38" t="s">
        <v>13766</v>
      </c>
    </row>
    <row r="3011" spans="1:6" x14ac:dyDescent="0.2">
      <c r="A3011" s="92"/>
      <c r="B3011" s="5" t="s">
        <v>7078</v>
      </c>
      <c r="C3011" s="5" t="s">
        <v>7079</v>
      </c>
      <c r="D3011" s="5" t="s">
        <v>1891</v>
      </c>
      <c r="E3011" s="16" t="b">
        <v>1</v>
      </c>
      <c r="F3011" s="38" t="s">
        <v>13767</v>
      </c>
    </row>
    <row r="3012" spans="1:6" x14ac:dyDescent="0.2">
      <c r="A3012" s="92"/>
      <c r="B3012" s="5" t="s">
        <v>7080</v>
      </c>
      <c r="C3012" s="5" t="s">
        <v>7081</v>
      </c>
      <c r="D3012" s="5" t="s">
        <v>1891</v>
      </c>
      <c r="E3012" s="16" t="b">
        <v>1</v>
      </c>
      <c r="F3012" s="38" t="s">
        <v>13768</v>
      </c>
    </row>
    <row r="3013" spans="1:6" x14ac:dyDescent="0.2">
      <c r="A3013" s="92"/>
      <c r="B3013" s="5" t="s">
        <v>7082</v>
      </c>
      <c r="C3013" s="5" t="s">
        <v>7083</v>
      </c>
      <c r="D3013" s="5" t="s">
        <v>1891</v>
      </c>
      <c r="E3013" s="16" t="b">
        <v>1</v>
      </c>
      <c r="F3013" s="38" t="s">
        <v>13769</v>
      </c>
    </row>
    <row r="3014" spans="1:6" x14ac:dyDescent="0.2">
      <c r="A3014" s="92"/>
      <c r="B3014" s="5" t="s">
        <v>7084</v>
      </c>
      <c r="C3014" s="5" t="s">
        <v>7085</v>
      </c>
      <c r="D3014" s="5" t="s">
        <v>1891</v>
      </c>
      <c r="E3014" s="16" t="b">
        <v>1</v>
      </c>
      <c r="F3014" s="38" t="s">
        <v>13770</v>
      </c>
    </row>
    <row r="3015" spans="1:6" x14ac:dyDescent="0.2">
      <c r="A3015" s="92"/>
      <c r="B3015" s="5" t="s">
        <v>7086</v>
      </c>
      <c r="C3015" s="5" t="s">
        <v>7087</v>
      </c>
      <c r="D3015" s="5" t="s">
        <v>1891</v>
      </c>
      <c r="E3015" s="16" t="b">
        <v>1</v>
      </c>
      <c r="F3015" s="38" t="s">
        <v>13771</v>
      </c>
    </row>
    <row r="3016" spans="1:6" x14ac:dyDescent="0.2">
      <c r="A3016" s="92"/>
      <c r="B3016" s="5" t="s">
        <v>7088</v>
      </c>
      <c r="C3016" s="5" t="s">
        <v>7089</v>
      </c>
      <c r="D3016" s="5" t="s">
        <v>1891</v>
      </c>
      <c r="E3016" s="16" t="b">
        <v>1</v>
      </c>
      <c r="F3016" s="38" t="s">
        <v>13772</v>
      </c>
    </row>
    <row r="3017" spans="1:6" x14ac:dyDescent="0.2">
      <c r="A3017" s="92"/>
      <c r="B3017" s="5" t="s">
        <v>7090</v>
      </c>
      <c r="C3017" s="5" t="s">
        <v>7091</v>
      </c>
      <c r="D3017" s="5" t="s">
        <v>1891</v>
      </c>
      <c r="E3017" s="16" t="b">
        <v>1</v>
      </c>
      <c r="F3017" s="38" t="s">
        <v>13773</v>
      </c>
    </row>
    <row r="3018" spans="1:6" x14ac:dyDescent="0.2">
      <c r="A3018" s="92"/>
      <c r="B3018" s="5" t="s">
        <v>7092</v>
      </c>
      <c r="C3018" s="5" t="s">
        <v>7093</v>
      </c>
      <c r="D3018" s="5" t="s">
        <v>1891</v>
      </c>
      <c r="E3018" s="16" t="b">
        <v>1</v>
      </c>
      <c r="F3018" s="38" t="s">
        <v>13774</v>
      </c>
    </row>
    <row r="3019" spans="1:6" x14ac:dyDescent="0.2">
      <c r="A3019" s="93"/>
      <c r="B3019" s="14" t="s">
        <v>7094</v>
      </c>
      <c r="C3019" s="14" t="s">
        <v>4277</v>
      </c>
      <c r="D3019" s="14" t="s">
        <v>1891</v>
      </c>
      <c r="E3019" s="17" t="b">
        <v>1</v>
      </c>
      <c r="F3019" s="39" t="s">
        <v>13775</v>
      </c>
    </row>
    <row r="3020" spans="1:6" x14ac:dyDescent="0.2">
      <c r="A3020" s="91" t="str">
        <f>HYPERLINK("[#]Codes_for_GE_Names!A203:H203","NICARAGUA")</f>
        <v>NICARAGUA</v>
      </c>
      <c r="B3020" s="11" t="s">
        <v>7095</v>
      </c>
      <c r="C3020" s="11" t="s">
        <v>7096</v>
      </c>
      <c r="D3020" s="11" t="s">
        <v>2387</v>
      </c>
      <c r="E3020" s="15" t="b">
        <v>1</v>
      </c>
      <c r="F3020" s="43" t="s">
        <v>13776</v>
      </c>
    </row>
    <row r="3021" spans="1:6" x14ac:dyDescent="0.2">
      <c r="A3021" s="92"/>
      <c r="B3021" s="5" t="s">
        <v>7097</v>
      </c>
      <c r="C3021" s="5" t="s">
        <v>7098</v>
      </c>
      <c r="D3021" s="5" t="s">
        <v>2387</v>
      </c>
      <c r="E3021" s="16" t="b">
        <v>1</v>
      </c>
      <c r="F3021" s="38" t="s">
        <v>13777</v>
      </c>
    </row>
    <row r="3022" spans="1:6" x14ac:dyDescent="0.2">
      <c r="A3022" s="92"/>
      <c r="B3022" s="5" t="s">
        <v>7099</v>
      </c>
      <c r="C3022" s="5" t="s">
        <v>7100</v>
      </c>
      <c r="D3022" s="5" t="s">
        <v>2387</v>
      </c>
      <c r="E3022" s="16" t="b">
        <v>1</v>
      </c>
      <c r="F3022" s="38" t="s">
        <v>13778</v>
      </c>
    </row>
    <row r="3023" spans="1:6" x14ac:dyDescent="0.2">
      <c r="A3023" s="92"/>
      <c r="B3023" s="5" t="s">
        <v>7101</v>
      </c>
      <c r="C3023" s="5" t="s">
        <v>7102</v>
      </c>
      <c r="D3023" s="5" t="s">
        <v>2387</v>
      </c>
      <c r="E3023" s="16" t="b">
        <v>1</v>
      </c>
      <c r="F3023" s="38" t="s">
        <v>13779</v>
      </c>
    </row>
    <row r="3024" spans="1:6" x14ac:dyDescent="0.2">
      <c r="A3024" s="92"/>
      <c r="B3024" s="5" t="s">
        <v>7103</v>
      </c>
      <c r="C3024" s="5" t="s">
        <v>7104</v>
      </c>
      <c r="D3024" s="5" t="s">
        <v>3103</v>
      </c>
      <c r="E3024" s="16" t="b">
        <v>1</v>
      </c>
      <c r="F3024" s="38" t="s">
        <v>13780</v>
      </c>
    </row>
    <row r="3025" spans="1:6" x14ac:dyDescent="0.2">
      <c r="A3025" s="92"/>
      <c r="B3025" s="5" t="s">
        <v>7105</v>
      </c>
      <c r="C3025" s="5" t="s">
        <v>7106</v>
      </c>
      <c r="D3025" s="5" t="s">
        <v>3103</v>
      </c>
      <c r="E3025" s="16" t="b">
        <v>1</v>
      </c>
      <c r="F3025" s="38" t="s">
        <v>13781</v>
      </c>
    </row>
    <row r="3026" spans="1:6" x14ac:dyDescent="0.2">
      <c r="A3026" s="92"/>
      <c r="B3026" s="5" t="s">
        <v>7107</v>
      </c>
      <c r="C3026" s="5" t="s">
        <v>7108</v>
      </c>
      <c r="D3026" s="5" t="s">
        <v>2387</v>
      </c>
      <c r="E3026" s="16" t="b">
        <v>1</v>
      </c>
      <c r="F3026" s="38" t="s">
        <v>13782</v>
      </c>
    </row>
    <row r="3027" spans="1:6" x14ac:dyDescent="0.2">
      <c r="A3027" s="92"/>
      <c r="B3027" s="5" t="s">
        <v>7109</v>
      </c>
      <c r="C3027" s="5" t="s">
        <v>7110</v>
      </c>
      <c r="D3027" s="5" t="s">
        <v>2387</v>
      </c>
      <c r="E3027" s="16" t="b">
        <v>1</v>
      </c>
      <c r="F3027" s="38" t="s">
        <v>13783</v>
      </c>
    </row>
    <row r="3028" spans="1:6" x14ac:dyDescent="0.2">
      <c r="A3028" s="92"/>
      <c r="B3028" s="5" t="s">
        <v>7111</v>
      </c>
      <c r="C3028" s="5" t="s">
        <v>7112</v>
      </c>
      <c r="D3028" s="5" t="s">
        <v>2387</v>
      </c>
      <c r="E3028" s="16" t="b">
        <v>1</v>
      </c>
      <c r="F3028" s="38" t="s">
        <v>13784</v>
      </c>
    </row>
    <row r="3029" spans="1:6" x14ac:dyDescent="0.2">
      <c r="A3029" s="92"/>
      <c r="B3029" s="5" t="s">
        <v>7113</v>
      </c>
      <c r="C3029" s="5" t="s">
        <v>7114</v>
      </c>
      <c r="D3029" s="5" t="s">
        <v>2387</v>
      </c>
      <c r="E3029" s="16" t="b">
        <v>1</v>
      </c>
      <c r="F3029" s="38" t="s">
        <v>13785</v>
      </c>
    </row>
    <row r="3030" spans="1:6" x14ac:dyDescent="0.2">
      <c r="A3030" s="92"/>
      <c r="B3030" s="5" t="s">
        <v>7115</v>
      </c>
      <c r="C3030" s="5" t="s">
        <v>7116</v>
      </c>
      <c r="D3030" s="5" t="s">
        <v>2387</v>
      </c>
      <c r="E3030" s="16" t="b">
        <v>1</v>
      </c>
      <c r="F3030" s="38" t="s">
        <v>13786</v>
      </c>
    </row>
    <row r="3031" spans="1:6" x14ac:dyDescent="0.2">
      <c r="A3031" s="92"/>
      <c r="B3031" s="5" t="s">
        <v>7117</v>
      </c>
      <c r="C3031" s="5" t="s">
        <v>7118</v>
      </c>
      <c r="D3031" s="5" t="s">
        <v>2387</v>
      </c>
      <c r="E3031" s="16" t="b">
        <v>1</v>
      </c>
      <c r="F3031" s="38" t="s">
        <v>13787</v>
      </c>
    </row>
    <row r="3032" spans="1:6" x14ac:dyDescent="0.2">
      <c r="A3032" s="92"/>
      <c r="B3032" s="5" t="s">
        <v>7119</v>
      </c>
      <c r="C3032" s="5" t="s">
        <v>7120</v>
      </c>
      <c r="D3032" s="5" t="s">
        <v>2387</v>
      </c>
      <c r="E3032" s="16" t="b">
        <v>1</v>
      </c>
      <c r="F3032" s="38" t="s">
        <v>13788</v>
      </c>
    </row>
    <row r="3033" spans="1:6" x14ac:dyDescent="0.2">
      <c r="A3033" s="92"/>
      <c r="B3033" s="5" t="s">
        <v>7121</v>
      </c>
      <c r="C3033" s="5" t="s">
        <v>7122</v>
      </c>
      <c r="D3033" s="5" t="s">
        <v>2387</v>
      </c>
      <c r="E3033" s="16" t="b">
        <v>1</v>
      </c>
      <c r="F3033" s="38" t="s">
        <v>13789</v>
      </c>
    </row>
    <row r="3034" spans="1:6" x14ac:dyDescent="0.2">
      <c r="A3034" s="92"/>
      <c r="B3034" s="5" t="s">
        <v>7123</v>
      </c>
      <c r="C3034" s="5" t="s">
        <v>7124</v>
      </c>
      <c r="D3034" s="5" t="s">
        <v>2387</v>
      </c>
      <c r="E3034" s="16" t="b">
        <v>1</v>
      </c>
      <c r="F3034" s="38" t="s">
        <v>13790</v>
      </c>
    </row>
    <row r="3035" spans="1:6" x14ac:dyDescent="0.2">
      <c r="A3035" s="92"/>
      <c r="B3035" s="5" t="s">
        <v>7125</v>
      </c>
      <c r="C3035" s="5" t="s">
        <v>7126</v>
      </c>
      <c r="D3035" s="5" t="s">
        <v>2387</v>
      </c>
      <c r="E3035" s="16" t="b">
        <v>1</v>
      </c>
      <c r="F3035" s="38" t="s">
        <v>13791</v>
      </c>
    </row>
    <row r="3036" spans="1:6" x14ac:dyDescent="0.2">
      <c r="A3036" s="93"/>
      <c r="B3036" s="14" t="s">
        <v>7127</v>
      </c>
      <c r="C3036" s="14" t="s">
        <v>7128</v>
      </c>
      <c r="D3036" s="14" t="s">
        <v>2387</v>
      </c>
      <c r="E3036" s="17" t="b">
        <v>1</v>
      </c>
      <c r="F3036" s="39" t="s">
        <v>13792</v>
      </c>
    </row>
    <row r="3037" spans="1:6" x14ac:dyDescent="0.2">
      <c r="A3037" s="91" t="str">
        <f>HYPERLINK("[#]Codes_for_GE_Names!A204:H204","NIGER")</f>
        <v>NIGER</v>
      </c>
      <c r="B3037" s="11" t="s">
        <v>7129</v>
      </c>
      <c r="C3037" s="11" t="s">
        <v>7130</v>
      </c>
      <c r="D3037" s="11" t="s">
        <v>1891</v>
      </c>
      <c r="E3037" s="15" t="b">
        <v>1</v>
      </c>
      <c r="F3037" s="43" t="s">
        <v>13793</v>
      </c>
    </row>
    <row r="3038" spans="1:6" x14ac:dyDescent="0.2">
      <c r="A3038" s="92"/>
      <c r="B3038" s="5" t="s">
        <v>7131</v>
      </c>
      <c r="C3038" s="5" t="s">
        <v>7132</v>
      </c>
      <c r="D3038" s="5" t="s">
        <v>1891</v>
      </c>
      <c r="E3038" s="16" t="b">
        <v>1</v>
      </c>
      <c r="F3038" s="38" t="s">
        <v>13794</v>
      </c>
    </row>
    <row r="3039" spans="1:6" x14ac:dyDescent="0.2">
      <c r="A3039" s="92"/>
      <c r="B3039" s="5" t="s">
        <v>7133</v>
      </c>
      <c r="C3039" s="5" t="s">
        <v>7134</v>
      </c>
      <c r="D3039" s="5" t="s">
        <v>1891</v>
      </c>
      <c r="E3039" s="16" t="b">
        <v>1</v>
      </c>
      <c r="F3039" s="38" t="s">
        <v>13795</v>
      </c>
    </row>
    <row r="3040" spans="1:6" x14ac:dyDescent="0.2">
      <c r="A3040" s="92"/>
      <c r="B3040" s="5" t="s">
        <v>7135</v>
      </c>
      <c r="C3040" s="5" t="s">
        <v>7136</v>
      </c>
      <c r="D3040" s="5" t="s">
        <v>1891</v>
      </c>
      <c r="E3040" s="16" t="b">
        <v>1</v>
      </c>
      <c r="F3040" s="38" t="s">
        <v>13796</v>
      </c>
    </row>
    <row r="3041" spans="1:6" x14ac:dyDescent="0.2">
      <c r="A3041" s="92"/>
      <c r="B3041" s="5" t="s">
        <v>7137</v>
      </c>
      <c r="C3041" s="5" t="s">
        <v>7138</v>
      </c>
      <c r="D3041" s="5" t="s">
        <v>1891</v>
      </c>
      <c r="E3041" s="16" t="b">
        <v>1</v>
      </c>
      <c r="F3041" s="38" t="s">
        <v>13797</v>
      </c>
    </row>
    <row r="3042" spans="1:6" x14ac:dyDescent="0.2">
      <c r="A3042" s="92"/>
      <c r="B3042" s="5" t="s">
        <v>7139</v>
      </c>
      <c r="C3042" s="5" t="s">
        <v>7140</v>
      </c>
      <c r="D3042" s="5" t="s">
        <v>1891</v>
      </c>
      <c r="E3042" s="16" t="b">
        <v>1</v>
      </c>
      <c r="F3042" s="38" t="s">
        <v>13798</v>
      </c>
    </row>
    <row r="3043" spans="1:6" x14ac:dyDescent="0.2">
      <c r="A3043" s="92"/>
      <c r="B3043" s="5" t="s">
        <v>7141</v>
      </c>
      <c r="C3043" s="5" t="s">
        <v>7142</v>
      </c>
      <c r="D3043" s="5" t="s">
        <v>1891</v>
      </c>
      <c r="E3043" s="16" t="b">
        <v>1</v>
      </c>
      <c r="F3043" s="38" t="s">
        <v>13799</v>
      </c>
    </row>
    <row r="3044" spans="1:6" x14ac:dyDescent="0.2">
      <c r="A3044" s="93"/>
      <c r="B3044" s="14" t="s">
        <v>7143</v>
      </c>
      <c r="C3044" s="14" t="s">
        <v>7144</v>
      </c>
      <c r="D3044" s="14" t="s">
        <v>1891</v>
      </c>
      <c r="E3044" s="17" t="b">
        <v>1</v>
      </c>
      <c r="F3044" s="39" t="s">
        <v>13800</v>
      </c>
    </row>
    <row r="3045" spans="1:6" x14ac:dyDescent="0.2">
      <c r="A3045" s="91" t="str">
        <f>HYPERLINK("[#]Codes_for_GE_Names!A205:H205","NIGERIA")</f>
        <v>NIGERIA</v>
      </c>
      <c r="B3045" s="11" t="s">
        <v>7145</v>
      </c>
      <c r="C3045" s="11" t="s">
        <v>7146</v>
      </c>
      <c r="D3045" s="11" t="s">
        <v>1918</v>
      </c>
      <c r="E3045" s="15" t="b">
        <v>1</v>
      </c>
      <c r="F3045" s="43" t="s">
        <v>13801</v>
      </c>
    </row>
    <row r="3046" spans="1:6" x14ac:dyDescent="0.2">
      <c r="A3046" s="92"/>
      <c r="B3046" s="5" t="s">
        <v>7147</v>
      </c>
      <c r="C3046" s="5" t="s">
        <v>7148</v>
      </c>
      <c r="D3046" s="5" t="s">
        <v>1918</v>
      </c>
      <c r="E3046" s="16" t="b">
        <v>1</v>
      </c>
      <c r="F3046" s="38" t="s">
        <v>13802</v>
      </c>
    </row>
    <row r="3047" spans="1:6" x14ac:dyDescent="0.2">
      <c r="A3047" s="92"/>
      <c r="B3047" s="5" t="s">
        <v>7149</v>
      </c>
      <c r="C3047" s="5" t="s">
        <v>7150</v>
      </c>
      <c r="D3047" s="5" t="s">
        <v>1918</v>
      </c>
      <c r="E3047" s="16" t="b">
        <v>1</v>
      </c>
      <c r="F3047" s="38" t="s">
        <v>13803</v>
      </c>
    </row>
    <row r="3048" spans="1:6" x14ac:dyDescent="0.2">
      <c r="A3048" s="92"/>
      <c r="B3048" s="5" t="s">
        <v>7151</v>
      </c>
      <c r="C3048" s="5" t="s">
        <v>7152</v>
      </c>
      <c r="D3048" s="5" t="s">
        <v>1918</v>
      </c>
      <c r="E3048" s="16" t="b">
        <v>1</v>
      </c>
      <c r="F3048" s="38" t="s">
        <v>13804</v>
      </c>
    </row>
    <row r="3049" spans="1:6" x14ac:dyDescent="0.2">
      <c r="A3049" s="92"/>
      <c r="B3049" s="5" t="s">
        <v>7153</v>
      </c>
      <c r="C3049" s="5" t="s">
        <v>7154</v>
      </c>
      <c r="D3049" s="5" t="s">
        <v>1918</v>
      </c>
      <c r="E3049" s="16" t="b">
        <v>1</v>
      </c>
      <c r="F3049" s="38" t="s">
        <v>13805</v>
      </c>
    </row>
    <row r="3050" spans="1:6" x14ac:dyDescent="0.2">
      <c r="A3050" s="92"/>
      <c r="B3050" s="5" t="s">
        <v>7155</v>
      </c>
      <c r="C3050" s="5" t="s">
        <v>7156</v>
      </c>
      <c r="D3050" s="5" t="s">
        <v>1918</v>
      </c>
      <c r="E3050" s="16" t="b">
        <v>1</v>
      </c>
      <c r="F3050" s="38" t="s">
        <v>13806</v>
      </c>
    </row>
    <row r="3051" spans="1:6" x14ac:dyDescent="0.2">
      <c r="A3051" s="92"/>
      <c r="B3051" s="5" t="s">
        <v>7157</v>
      </c>
      <c r="C3051" s="5" t="s">
        <v>7158</v>
      </c>
      <c r="D3051" s="5" t="s">
        <v>1918</v>
      </c>
      <c r="E3051" s="16" t="b">
        <v>1</v>
      </c>
      <c r="F3051" s="38" t="s">
        <v>13807</v>
      </c>
    </row>
    <row r="3052" spans="1:6" x14ac:dyDescent="0.2">
      <c r="A3052" s="92"/>
      <c r="B3052" s="5" t="s">
        <v>7159</v>
      </c>
      <c r="C3052" s="5" t="s">
        <v>7160</v>
      </c>
      <c r="D3052" s="5" t="s">
        <v>1918</v>
      </c>
      <c r="E3052" s="16" t="b">
        <v>1</v>
      </c>
      <c r="F3052" s="38" t="s">
        <v>13808</v>
      </c>
    </row>
    <row r="3053" spans="1:6" x14ac:dyDescent="0.2">
      <c r="A3053" s="92"/>
      <c r="B3053" s="5" t="s">
        <v>7161</v>
      </c>
      <c r="C3053" s="5" t="s">
        <v>7162</v>
      </c>
      <c r="D3053" s="5" t="s">
        <v>1918</v>
      </c>
      <c r="E3053" s="16" t="b">
        <v>1</v>
      </c>
      <c r="F3053" s="38" t="s">
        <v>13809</v>
      </c>
    </row>
    <row r="3054" spans="1:6" x14ac:dyDescent="0.2">
      <c r="A3054" s="92"/>
      <c r="B3054" s="5" t="s">
        <v>7163</v>
      </c>
      <c r="C3054" s="5" t="s">
        <v>7164</v>
      </c>
      <c r="D3054" s="5" t="s">
        <v>1918</v>
      </c>
      <c r="E3054" s="16" t="b">
        <v>1</v>
      </c>
      <c r="F3054" s="38" t="s">
        <v>13810</v>
      </c>
    </row>
    <row r="3055" spans="1:6" x14ac:dyDescent="0.2">
      <c r="A3055" s="92"/>
      <c r="B3055" s="5" t="s">
        <v>7165</v>
      </c>
      <c r="C3055" s="5" t="s">
        <v>7166</v>
      </c>
      <c r="D3055" s="5" t="s">
        <v>1918</v>
      </c>
      <c r="E3055" s="16" t="b">
        <v>1</v>
      </c>
      <c r="F3055" s="38" t="s">
        <v>13811</v>
      </c>
    </row>
    <row r="3056" spans="1:6" x14ac:dyDescent="0.2">
      <c r="A3056" s="92"/>
      <c r="B3056" s="5" t="s">
        <v>7167</v>
      </c>
      <c r="C3056" s="5" t="s">
        <v>7168</v>
      </c>
      <c r="D3056" s="5" t="s">
        <v>1918</v>
      </c>
      <c r="E3056" s="16" t="b">
        <v>1</v>
      </c>
      <c r="F3056" s="38" t="s">
        <v>13812</v>
      </c>
    </row>
    <row r="3057" spans="1:6" x14ac:dyDescent="0.2">
      <c r="A3057" s="92"/>
      <c r="B3057" s="5" t="s">
        <v>7169</v>
      </c>
      <c r="C3057" s="5" t="s">
        <v>7170</v>
      </c>
      <c r="D3057" s="5" t="s">
        <v>1918</v>
      </c>
      <c r="E3057" s="16" t="b">
        <v>1</v>
      </c>
      <c r="F3057" s="38" t="s">
        <v>13813</v>
      </c>
    </row>
    <row r="3058" spans="1:6" x14ac:dyDescent="0.2">
      <c r="A3058" s="92"/>
      <c r="B3058" s="5" t="s">
        <v>7171</v>
      </c>
      <c r="C3058" s="5" t="s">
        <v>7172</v>
      </c>
      <c r="D3058" s="5" t="s">
        <v>1918</v>
      </c>
      <c r="E3058" s="16" t="b">
        <v>1</v>
      </c>
      <c r="F3058" s="38" t="s">
        <v>13814</v>
      </c>
    </row>
    <row r="3059" spans="1:6" x14ac:dyDescent="0.2">
      <c r="A3059" s="92"/>
      <c r="B3059" s="5" t="s">
        <v>7173</v>
      </c>
      <c r="C3059" s="5" t="s">
        <v>7174</v>
      </c>
      <c r="D3059" s="5" t="s">
        <v>7175</v>
      </c>
      <c r="E3059" s="16" t="b">
        <v>1</v>
      </c>
      <c r="F3059" s="38" t="s">
        <v>13815</v>
      </c>
    </row>
    <row r="3060" spans="1:6" x14ac:dyDescent="0.2">
      <c r="A3060" s="92"/>
      <c r="B3060" s="5" t="s">
        <v>7176</v>
      </c>
      <c r="C3060" s="5" t="s">
        <v>7177</v>
      </c>
      <c r="D3060" s="5" t="s">
        <v>1918</v>
      </c>
      <c r="E3060" s="16" t="b">
        <v>1</v>
      </c>
      <c r="F3060" s="38" t="s">
        <v>13816</v>
      </c>
    </row>
    <row r="3061" spans="1:6" x14ac:dyDescent="0.2">
      <c r="A3061" s="92"/>
      <c r="B3061" s="5" t="s">
        <v>7178</v>
      </c>
      <c r="C3061" s="5" t="s">
        <v>7179</v>
      </c>
      <c r="D3061" s="5" t="s">
        <v>1918</v>
      </c>
      <c r="E3061" s="16" t="b">
        <v>1</v>
      </c>
      <c r="F3061" s="38" t="s">
        <v>13817</v>
      </c>
    </row>
    <row r="3062" spans="1:6" x14ac:dyDescent="0.2">
      <c r="A3062" s="92"/>
      <c r="B3062" s="5" t="s">
        <v>7180</v>
      </c>
      <c r="C3062" s="5" t="s">
        <v>7181</v>
      </c>
      <c r="D3062" s="5" t="s">
        <v>1918</v>
      </c>
      <c r="E3062" s="16" t="b">
        <v>1</v>
      </c>
      <c r="F3062" s="38" t="s">
        <v>13818</v>
      </c>
    </row>
    <row r="3063" spans="1:6" x14ac:dyDescent="0.2">
      <c r="A3063" s="92"/>
      <c r="B3063" s="5" t="s">
        <v>7182</v>
      </c>
      <c r="C3063" s="5" t="s">
        <v>7183</v>
      </c>
      <c r="D3063" s="5" t="s">
        <v>1918</v>
      </c>
      <c r="E3063" s="16" t="b">
        <v>1</v>
      </c>
      <c r="F3063" s="38" t="s">
        <v>13819</v>
      </c>
    </row>
    <row r="3064" spans="1:6" x14ac:dyDescent="0.2">
      <c r="A3064" s="92"/>
      <c r="B3064" s="5" t="s">
        <v>7184</v>
      </c>
      <c r="C3064" s="5" t="s">
        <v>7185</v>
      </c>
      <c r="D3064" s="5" t="s">
        <v>1918</v>
      </c>
      <c r="E3064" s="16" t="b">
        <v>1</v>
      </c>
      <c r="F3064" s="38" t="s">
        <v>13820</v>
      </c>
    </row>
    <row r="3065" spans="1:6" x14ac:dyDescent="0.2">
      <c r="A3065" s="92"/>
      <c r="B3065" s="5" t="s">
        <v>7186</v>
      </c>
      <c r="C3065" s="5" t="s">
        <v>7187</v>
      </c>
      <c r="D3065" s="5" t="s">
        <v>1918</v>
      </c>
      <c r="E3065" s="16" t="b">
        <v>1</v>
      </c>
      <c r="F3065" s="38" t="s">
        <v>13821</v>
      </c>
    </row>
    <row r="3066" spans="1:6" x14ac:dyDescent="0.2">
      <c r="A3066" s="92"/>
      <c r="B3066" s="5" t="s">
        <v>7188</v>
      </c>
      <c r="C3066" s="5" t="s">
        <v>7189</v>
      </c>
      <c r="D3066" s="5" t="s">
        <v>1918</v>
      </c>
      <c r="E3066" s="16" t="b">
        <v>1</v>
      </c>
      <c r="F3066" s="38" t="s">
        <v>13822</v>
      </c>
    </row>
    <row r="3067" spans="1:6" x14ac:dyDescent="0.2">
      <c r="A3067" s="92"/>
      <c r="B3067" s="5" t="s">
        <v>7190</v>
      </c>
      <c r="C3067" s="5" t="s">
        <v>7191</v>
      </c>
      <c r="D3067" s="5" t="s">
        <v>1918</v>
      </c>
      <c r="E3067" s="16" t="b">
        <v>1</v>
      </c>
      <c r="F3067" s="38" t="s">
        <v>13823</v>
      </c>
    </row>
    <row r="3068" spans="1:6" x14ac:dyDescent="0.2">
      <c r="A3068" s="92"/>
      <c r="B3068" s="5" t="s">
        <v>7192</v>
      </c>
      <c r="C3068" s="5" t="s">
        <v>7193</v>
      </c>
      <c r="D3068" s="5" t="s">
        <v>1918</v>
      </c>
      <c r="E3068" s="16" t="b">
        <v>1</v>
      </c>
      <c r="F3068" s="38" t="s">
        <v>13824</v>
      </c>
    </row>
    <row r="3069" spans="1:6" x14ac:dyDescent="0.2">
      <c r="A3069" s="92"/>
      <c r="B3069" s="5" t="s">
        <v>7194</v>
      </c>
      <c r="C3069" s="5" t="s">
        <v>7195</v>
      </c>
      <c r="D3069" s="5" t="s">
        <v>1918</v>
      </c>
      <c r="E3069" s="16" t="b">
        <v>1</v>
      </c>
      <c r="F3069" s="38" t="s">
        <v>13825</v>
      </c>
    </row>
    <row r="3070" spans="1:6" x14ac:dyDescent="0.2">
      <c r="A3070" s="92"/>
      <c r="B3070" s="5" t="s">
        <v>7196</v>
      </c>
      <c r="C3070" s="5" t="s">
        <v>7197</v>
      </c>
      <c r="D3070" s="5" t="s">
        <v>1918</v>
      </c>
      <c r="E3070" s="16" t="b">
        <v>1</v>
      </c>
      <c r="F3070" s="38" t="s">
        <v>13826</v>
      </c>
    </row>
    <row r="3071" spans="1:6" x14ac:dyDescent="0.2">
      <c r="A3071" s="92"/>
      <c r="B3071" s="5" t="s">
        <v>7198</v>
      </c>
      <c r="C3071" s="5" t="s">
        <v>1061</v>
      </c>
      <c r="D3071" s="5" t="s">
        <v>1918</v>
      </c>
      <c r="E3071" s="16" t="b">
        <v>1</v>
      </c>
      <c r="F3071" s="38" t="s">
        <v>13827</v>
      </c>
    </row>
    <row r="3072" spans="1:6" x14ac:dyDescent="0.2">
      <c r="A3072" s="92"/>
      <c r="B3072" s="5" t="s">
        <v>7199</v>
      </c>
      <c r="C3072" s="5" t="s">
        <v>7200</v>
      </c>
      <c r="D3072" s="5" t="s">
        <v>1918</v>
      </c>
      <c r="E3072" s="16" t="b">
        <v>1</v>
      </c>
      <c r="F3072" s="38" t="s">
        <v>13828</v>
      </c>
    </row>
    <row r="3073" spans="1:6" x14ac:dyDescent="0.2">
      <c r="A3073" s="92"/>
      <c r="B3073" s="5" t="s">
        <v>7201</v>
      </c>
      <c r="C3073" s="5" t="s">
        <v>7202</v>
      </c>
      <c r="D3073" s="5" t="s">
        <v>1918</v>
      </c>
      <c r="E3073" s="16" t="b">
        <v>1</v>
      </c>
      <c r="F3073" s="38" t="s">
        <v>13829</v>
      </c>
    </row>
    <row r="3074" spans="1:6" x14ac:dyDescent="0.2">
      <c r="A3074" s="92"/>
      <c r="B3074" s="5" t="s">
        <v>7203</v>
      </c>
      <c r="C3074" s="5" t="s">
        <v>7204</v>
      </c>
      <c r="D3074" s="5" t="s">
        <v>1918</v>
      </c>
      <c r="E3074" s="16" t="b">
        <v>1</v>
      </c>
      <c r="F3074" s="38" t="s">
        <v>13830</v>
      </c>
    </row>
    <row r="3075" spans="1:6" x14ac:dyDescent="0.2">
      <c r="A3075" s="92"/>
      <c r="B3075" s="5" t="s">
        <v>7205</v>
      </c>
      <c r="C3075" s="5" t="s">
        <v>7206</v>
      </c>
      <c r="D3075" s="5" t="s">
        <v>1918</v>
      </c>
      <c r="E3075" s="16" t="b">
        <v>1</v>
      </c>
      <c r="F3075" s="38" t="s">
        <v>13831</v>
      </c>
    </row>
    <row r="3076" spans="1:6" x14ac:dyDescent="0.2">
      <c r="A3076" s="92"/>
      <c r="B3076" s="5" t="s">
        <v>7207</v>
      </c>
      <c r="C3076" s="5" t="s">
        <v>2407</v>
      </c>
      <c r="D3076" s="5" t="s">
        <v>1918</v>
      </c>
      <c r="E3076" s="16" t="b">
        <v>1</v>
      </c>
      <c r="F3076" s="38" t="s">
        <v>13832</v>
      </c>
    </row>
    <row r="3077" spans="1:6" x14ac:dyDescent="0.2">
      <c r="A3077" s="92"/>
      <c r="B3077" s="5" t="s">
        <v>7208</v>
      </c>
      <c r="C3077" s="5" t="s">
        <v>7209</v>
      </c>
      <c r="D3077" s="5" t="s">
        <v>1918</v>
      </c>
      <c r="E3077" s="16" t="b">
        <v>1</v>
      </c>
      <c r="F3077" s="38" t="s">
        <v>13833</v>
      </c>
    </row>
    <row r="3078" spans="1:6" x14ac:dyDescent="0.2">
      <c r="A3078" s="92"/>
      <c r="B3078" s="5" t="s">
        <v>7210</v>
      </c>
      <c r="C3078" s="5" t="s">
        <v>7211</v>
      </c>
      <c r="D3078" s="5" t="s">
        <v>1918</v>
      </c>
      <c r="E3078" s="16" t="b">
        <v>1</v>
      </c>
      <c r="F3078" s="38" t="s">
        <v>13834</v>
      </c>
    </row>
    <row r="3079" spans="1:6" x14ac:dyDescent="0.2">
      <c r="A3079" s="92"/>
      <c r="B3079" s="5" t="s">
        <v>7212</v>
      </c>
      <c r="C3079" s="5" t="s">
        <v>7213</v>
      </c>
      <c r="D3079" s="5" t="s">
        <v>1918</v>
      </c>
      <c r="E3079" s="16" t="b">
        <v>1</v>
      </c>
      <c r="F3079" s="38" t="s">
        <v>13835</v>
      </c>
    </row>
    <row r="3080" spans="1:6" x14ac:dyDescent="0.2">
      <c r="A3080" s="92"/>
      <c r="B3080" s="5" t="s">
        <v>7214</v>
      </c>
      <c r="C3080" s="5" t="s">
        <v>7215</v>
      </c>
      <c r="D3080" s="5" t="s">
        <v>1918</v>
      </c>
      <c r="E3080" s="16" t="b">
        <v>1</v>
      </c>
      <c r="F3080" s="38" t="s">
        <v>13836</v>
      </c>
    </row>
    <row r="3081" spans="1:6" x14ac:dyDescent="0.2">
      <c r="A3081" s="93"/>
      <c r="B3081" s="14" t="s">
        <v>7216</v>
      </c>
      <c r="C3081" s="14" t="s">
        <v>7217</v>
      </c>
      <c r="D3081" s="14" t="s">
        <v>1918</v>
      </c>
      <c r="E3081" s="17" t="b">
        <v>1</v>
      </c>
      <c r="F3081" s="39" t="s">
        <v>13837</v>
      </c>
    </row>
    <row r="3082" spans="1:6" x14ac:dyDescent="0.2">
      <c r="A3082" s="91" t="str">
        <f>HYPERLINK("[#]Codes_for_GE_Names!A208:H208","NORTH MACEDONIA")</f>
        <v>NORTH MACEDONIA</v>
      </c>
      <c r="B3082" s="8" t="s">
        <v>16551</v>
      </c>
      <c r="C3082" s="11" t="s">
        <v>7218</v>
      </c>
      <c r="D3082" s="11" t="s">
        <v>2414</v>
      </c>
      <c r="E3082" s="15" t="b">
        <v>1</v>
      </c>
      <c r="F3082" s="43" t="s">
        <v>13303</v>
      </c>
    </row>
    <row r="3083" spans="1:6" x14ac:dyDescent="0.2">
      <c r="A3083" s="92"/>
      <c r="B3083" s="8" t="s">
        <v>16552</v>
      </c>
      <c r="C3083" s="5" t="s">
        <v>7219</v>
      </c>
      <c r="D3083" s="5" t="s">
        <v>2414</v>
      </c>
      <c r="E3083" s="16" t="b">
        <v>1</v>
      </c>
      <c r="F3083" s="38" t="s">
        <v>13304</v>
      </c>
    </row>
    <row r="3084" spans="1:6" x14ac:dyDescent="0.2">
      <c r="A3084" s="92"/>
      <c r="B3084" s="8" t="s">
        <v>16553</v>
      </c>
      <c r="C3084" s="5" t="s">
        <v>7220</v>
      </c>
      <c r="D3084" s="5" t="s">
        <v>2414</v>
      </c>
      <c r="E3084" s="16" t="b">
        <v>1</v>
      </c>
      <c r="F3084" s="38" t="s">
        <v>13305</v>
      </c>
    </row>
    <row r="3085" spans="1:6" x14ac:dyDescent="0.2">
      <c r="A3085" s="92"/>
      <c r="B3085" s="8" t="s">
        <v>16554</v>
      </c>
      <c r="C3085" s="5" t="s">
        <v>7221</v>
      </c>
      <c r="D3085" s="5" t="s">
        <v>2414</v>
      </c>
      <c r="E3085" s="16" t="b">
        <v>1</v>
      </c>
      <c r="F3085" s="38" t="s">
        <v>13306</v>
      </c>
    </row>
    <row r="3086" spans="1:6" x14ac:dyDescent="0.2">
      <c r="A3086" s="92"/>
      <c r="B3086" s="8" t="s">
        <v>16555</v>
      </c>
      <c r="C3086" s="5" t="s">
        <v>7222</v>
      </c>
      <c r="D3086" s="5" t="s">
        <v>2414</v>
      </c>
      <c r="E3086" s="16" t="b">
        <v>1</v>
      </c>
      <c r="F3086" s="38" t="s">
        <v>13307</v>
      </c>
    </row>
    <row r="3087" spans="1:6" x14ac:dyDescent="0.2">
      <c r="A3087" s="92"/>
      <c r="B3087" s="8" t="s">
        <v>16556</v>
      </c>
      <c r="C3087" s="5" t="s">
        <v>7223</v>
      </c>
      <c r="D3087" s="5" t="s">
        <v>2414</v>
      </c>
      <c r="E3087" s="16" t="b">
        <v>1</v>
      </c>
      <c r="F3087" s="38" t="s">
        <v>13308</v>
      </c>
    </row>
    <row r="3088" spans="1:6" x14ac:dyDescent="0.2">
      <c r="A3088" s="92"/>
      <c r="B3088" s="8" t="s">
        <v>16557</v>
      </c>
      <c r="C3088" s="5" t="s">
        <v>7224</v>
      </c>
      <c r="D3088" s="5" t="s">
        <v>2414</v>
      </c>
      <c r="E3088" s="16" t="b">
        <v>1</v>
      </c>
      <c r="F3088" s="38" t="s">
        <v>13309</v>
      </c>
    </row>
    <row r="3089" spans="1:6" x14ac:dyDescent="0.2">
      <c r="A3089" s="92"/>
      <c r="B3089" s="8" t="s">
        <v>16558</v>
      </c>
      <c r="C3089" s="5" t="s">
        <v>7225</v>
      </c>
      <c r="D3089" s="5" t="s">
        <v>2414</v>
      </c>
      <c r="E3089" s="16" t="b">
        <v>1</v>
      </c>
      <c r="F3089" s="38" t="s">
        <v>13310</v>
      </c>
    </row>
    <row r="3090" spans="1:6" x14ac:dyDescent="0.2">
      <c r="A3090" s="92"/>
      <c r="B3090" s="8" t="s">
        <v>16559</v>
      </c>
      <c r="C3090" s="5" t="s">
        <v>7226</v>
      </c>
      <c r="D3090" s="5" t="s">
        <v>2414</v>
      </c>
      <c r="E3090" s="16" t="b">
        <v>1</v>
      </c>
      <c r="F3090" s="38" t="s">
        <v>13311</v>
      </c>
    </row>
    <row r="3091" spans="1:6" x14ac:dyDescent="0.2">
      <c r="A3091" s="92"/>
      <c r="B3091" s="8" t="s">
        <v>16560</v>
      </c>
      <c r="C3091" s="5" t="s">
        <v>7227</v>
      </c>
      <c r="D3091" s="5" t="s">
        <v>2414</v>
      </c>
      <c r="E3091" s="16" t="b">
        <v>1</v>
      </c>
      <c r="F3091" s="38" t="s">
        <v>13312</v>
      </c>
    </row>
    <row r="3092" spans="1:6" x14ac:dyDescent="0.2">
      <c r="A3092" s="92"/>
      <c r="B3092" s="8" t="s">
        <v>16561</v>
      </c>
      <c r="C3092" s="5" t="s">
        <v>7228</v>
      </c>
      <c r="D3092" s="5" t="s">
        <v>2414</v>
      </c>
      <c r="E3092" s="16" t="b">
        <v>1</v>
      </c>
      <c r="F3092" s="38" t="s">
        <v>13313</v>
      </c>
    </row>
    <row r="3093" spans="1:6" x14ac:dyDescent="0.2">
      <c r="A3093" s="92"/>
      <c r="B3093" s="8" t="s">
        <v>16562</v>
      </c>
      <c r="C3093" s="5" t="s">
        <v>7229</v>
      </c>
      <c r="D3093" s="5" t="s">
        <v>2414</v>
      </c>
      <c r="E3093" s="16" t="b">
        <v>1</v>
      </c>
      <c r="F3093" s="38" t="s">
        <v>13314</v>
      </c>
    </row>
    <row r="3094" spans="1:6" x14ac:dyDescent="0.2">
      <c r="A3094" s="92"/>
      <c r="B3094" s="8" t="s">
        <v>16563</v>
      </c>
      <c r="C3094" s="5" t="s">
        <v>7230</v>
      </c>
      <c r="D3094" s="5" t="s">
        <v>2414</v>
      </c>
      <c r="E3094" s="16" t="b">
        <v>1</v>
      </c>
      <c r="F3094" s="38" t="s">
        <v>13315</v>
      </c>
    </row>
    <row r="3095" spans="1:6" x14ac:dyDescent="0.2">
      <c r="A3095" s="92"/>
      <c r="B3095" s="8" t="s">
        <v>16564</v>
      </c>
      <c r="C3095" s="5" t="s">
        <v>7231</v>
      </c>
      <c r="D3095" s="5" t="s">
        <v>2414</v>
      </c>
      <c r="E3095" s="16" t="b">
        <v>1</v>
      </c>
      <c r="F3095" s="38" t="s">
        <v>13316</v>
      </c>
    </row>
    <row r="3096" spans="1:6" x14ac:dyDescent="0.2">
      <c r="A3096" s="92"/>
      <c r="B3096" s="8" t="s">
        <v>16565</v>
      </c>
      <c r="C3096" s="5" t="s">
        <v>7232</v>
      </c>
      <c r="D3096" s="5" t="s">
        <v>2414</v>
      </c>
      <c r="E3096" s="16" t="b">
        <v>1</v>
      </c>
      <c r="F3096" s="38" t="s">
        <v>13317</v>
      </c>
    </row>
    <row r="3097" spans="1:6" x14ac:dyDescent="0.2">
      <c r="A3097" s="92"/>
      <c r="B3097" s="8" t="s">
        <v>16566</v>
      </c>
      <c r="C3097" s="5" t="s">
        <v>7233</v>
      </c>
      <c r="D3097" s="5" t="s">
        <v>2414</v>
      </c>
      <c r="E3097" s="16" t="b">
        <v>1</v>
      </c>
      <c r="F3097" s="38" t="s">
        <v>13318</v>
      </c>
    </row>
    <row r="3098" spans="1:6" x14ac:dyDescent="0.2">
      <c r="A3098" s="92"/>
      <c r="B3098" s="8" t="s">
        <v>16567</v>
      </c>
      <c r="C3098" s="5" t="s">
        <v>7234</v>
      </c>
      <c r="D3098" s="5" t="s">
        <v>2414</v>
      </c>
      <c r="E3098" s="16" t="b">
        <v>1</v>
      </c>
      <c r="F3098" s="38" t="s">
        <v>13319</v>
      </c>
    </row>
    <row r="3099" spans="1:6" x14ac:dyDescent="0.2">
      <c r="A3099" s="92"/>
      <c r="B3099" s="8" t="s">
        <v>16568</v>
      </c>
      <c r="C3099" s="5" t="s">
        <v>7235</v>
      </c>
      <c r="D3099" s="5" t="s">
        <v>2414</v>
      </c>
      <c r="E3099" s="16" t="b">
        <v>1</v>
      </c>
      <c r="F3099" s="38" t="s">
        <v>13320</v>
      </c>
    </row>
    <row r="3100" spans="1:6" x14ac:dyDescent="0.2">
      <c r="A3100" s="92"/>
      <c r="B3100" s="8" t="s">
        <v>16569</v>
      </c>
      <c r="C3100" s="5" t="s">
        <v>7236</v>
      </c>
      <c r="D3100" s="5" t="s">
        <v>2414</v>
      </c>
      <c r="E3100" s="16" t="b">
        <v>1</v>
      </c>
      <c r="F3100" s="38" t="s">
        <v>13321</v>
      </c>
    </row>
    <row r="3101" spans="1:6" x14ac:dyDescent="0.2">
      <c r="A3101" s="92"/>
      <c r="B3101" s="8" t="s">
        <v>16570</v>
      </c>
      <c r="C3101" s="5" t="s">
        <v>7237</v>
      </c>
      <c r="D3101" s="5" t="s">
        <v>2414</v>
      </c>
      <c r="E3101" s="16" t="b">
        <v>1</v>
      </c>
      <c r="F3101" s="38" t="s">
        <v>13322</v>
      </c>
    </row>
    <row r="3102" spans="1:6" x14ac:dyDescent="0.2">
      <c r="A3102" s="92"/>
      <c r="B3102" s="8" t="s">
        <v>16571</v>
      </c>
      <c r="C3102" s="5" t="s">
        <v>7238</v>
      </c>
      <c r="D3102" s="5" t="s">
        <v>2414</v>
      </c>
      <c r="E3102" s="16" t="b">
        <v>1</v>
      </c>
      <c r="F3102" s="38" t="s">
        <v>13323</v>
      </c>
    </row>
    <row r="3103" spans="1:6" x14ac:dyDescent="0.2">
      <c r="A3103" s="92"/>
      <c r="B3103" s="8" t="s">
        <v>16572</v>
      </c>
      <c r="C3103" s="5" t="s">
        <v>7239</v>
      </c>
      <c r="D3103" s="5" t="s">
        <v>2414</v>
      </c>
      <c r="E3103" s="16" t="b">
        <v>1</v>
      </c>
      <c r="F3103" s="38" t="s">
        <v>13324</v>
      </c>
    </row>
    <row r="3104" spans="1:6" x14ac:dyDescent="0.2">
      <c r="A3104" s="92"/>
      <c r="B3104" s="8" t="s">
        <v>16573</v>
      </c>
      <c r="C3104" s="5" t="s">
        <v>7240</v>
      </c>
      <c r="D3104" s="5" t="s">
        <v>2414</v>
      </c>
      <c r="E3104" s="16" t="b">
        <v>1</v>
      </c>
      <c r="F3104" s="38" t="s">
        <v>13325</v>
      </c>
    </row>
    <row r="3105" spans="1:6" x14ac:dyDescent="0.2">
      <c r="A3105" s="92"/>
      <c r="B3105" s="8" t="s">
        <v>16574</v>
      </c>
      <c r="C3105" s="5" t="s">
        <v>7241</v>
      </c>
      <c r="D3105" s="5" t="s">
        <v>2414</v>
      </c>
      <c r="E3105" s="16" t="b">
        <v>1</v>
      </c>
      <c r="F3105" s="38" t="s">
        <v>13326</v>
      </c>
    </row>
    <row r="3106" spans="1:6" x14ac:dyDescent="0.2">
      <c r="A3106" s="92"/>
      <c r="B3106" s="8" t="s">
        <v>16575</v>
      </c>
      <c r="C3106" s="5" t="s">
        <v>7242</v>
      </c>
      <c r="D3106" s="5" t="s">
        <v>2414</v>
      </c>
      <c r="E3106" s="16" t="b">
        <v>1</v>
      </c>
      <c r="F3106" s="38" t="s">
        <v>13327</v>
      </c>
    </row>
    <row r="3107" spans="1:6" x14ac:dyDescent="0.2">
      <c r="A3107" s="92"/>
      <c r="B3107" s="8" t="s">
        <v>16576</v>
      </c>
      <c r="C3107" s="5" t="s">
        <v>7243</v>
      </c>
      <c r="D3107" s="5" t="s">
        <v>2414</v>
      </c>
      <c r="E3107" s="16" t="b">
        <v>1</v>
      </c>
      <c r="F3107" s="38" t="s">
        <v>13328</v>
      </c>
    </row>
    <row r="3108" spans="1:6" x14ac:dyDescent="0.2">
      <c r="A3108" s="92"/>
      <c r="B3108" s="8" t="s">
        <v>16577</v>
      </c>
      <c r="C3108" s="5" t="s">
        <v>7244</v>
      </c>
      <c r="D3108" s="5" t="s">
        <v>2414</v>
      </c>
      <c r="E3108" s="16" t="b">
        <v>1</v>
      </c>
      <c r="F3108" s="38" t="s">
        <v>13329</v>
      </c>
    </row>
    <row r="3109" spans="1:6" x14ac:dyDescent="0.2">
      <c r="A3109" s="92"/>
      <c r="B3109" s="8" t="s">
        <v>16578</v>
      </c>
      <c r="C3109" s="5" t="s">
        <v>7245</v>
      </c>
      <c r="D3109" s="5" t="s">
        <v>2414</v>
      </c>
      <c r="E3109" s="16" t="b">
        <v>1</v>
      </c>
      <c r="F3109" s="38" t="s">
        <v>13330</v>
      </c>
    </row>
    <row r="3110" spans="1:6" x14ac:dyDescent="0.2">
      <c r="A3110" s="92"/>
      <c r="B3110" s="8" t="s">
        <v>16579</v>
      </c>
      <c r="C3110" s="5" t="s">
        <v>7246</v>
      </c>
      <c r="D3110" s="5" t="s">
        <v>2414</v>
      </c>
      <c r="E3110" s="16" t="b">
        <v>1</v>
      </c>
      <c r="F3110" s="38" t="s">
        <v>13331</v>
      </c>
    </row>
    <row r="3111" spans="1:6" x14ac:dyDescent="0.2">
      <c r="A3111" s="92"/>
      <c r="B3111" s="8" t="s">
        <v>16580</v>
      </c>
      <c r="C3111" s="5" t="s">
        <v>7247</v>
      </c>
      <c r="D3111" s="5" t="s">
        <v>2414</v>
      </c>
      <c r="E3111" s="16" t="b">
        <v>1</v>
      </c>
      <c r="F3111" s="38" t="s">
        <v>13332</v>
      </c>
    </row>
    <row r="3112" spans="1:6" x14ac:dyDescent="0.2">
      <c r="A3112" s="92"/>
      <c r="B3112" s="8" t="s">
        <v>16581</v>
      </c>
      <c r="C3112" s="5" t="s">
        <v>7248</v>
      </c>
      <c r="D3112" s="5" t="s">
        <v>2414</v>
      </c>
      <c r="E3112" s="16" t="b">
        <v>1</v>
      </c>
      <c r="F3112" s="38" t="s">
        <v>13333</v>
      </c>
    </row>
    <row r="3113" spans="1:6" x14ac:dyDescent="0.2">
      <c r="A3113" s="92"/>
      <c r="B3113" s="8" t="s">
        <v>16582</v>
      </c>
      <c r="C3113" s="5" t="s">
        <v>7249</v>
      </c>
      <c r="D3113" s="5" t="s">
        <v>2414</v>
      </c>
      <c r="E3113" s="16" t="b">
        <v>1</v>
      </c>
      <c r="F3113" s="38" t="s">
        <v>13334</v>
      </c>
    </row>
    <row r="3114" spans="1:6" x14ac:dyDescent="0.2">
      <c r="A3114" s="92"/>
      <c r="B3114" s="8" t="s">
        <v>16583</v>
      </c>
      <c r="C3114" s="5" t="s">
        <v>7250</v>
      </c>
      <c r="D3114" s="5" t="s">
        <v>2414</v>
      </c>
      <c r="E3114" s="16" t="b">
        <v>1</v>
      </c>
      <c r="F3114" s="38" t="s">
        <v>13335</v>
      </c>
    </row>
    <row r="3115" spans="1:6" x14ac:dyDescent="0.2">
      <c r="A3115" s="92"/>
      <c r="B3115" s="8" t="s">
        <v>16584</v>
      </c>
      <c r="C3115" s="5" t="s">
        <v>7251</v>
      </c>
      <c r="D3115" s="5" t="s">
        <v>2414</v>
      </c>
      <c r="E3115" s="16" t="b">
        <v>1</v>
      </c>
      <c r="F3115" s="38" t="s">
        <v>13336</v>
      </c>
    </row>
    <row r="3116" spans="1:6" x14ac:dyDescent="0.2">
      <c r="A3116" s="92"/>
      <c r="B3116" s="8" t="s">
        <v>16585</v>
      </c>
      <c r="C3116" s="5" t="s">
        <v>7252</v>
      </c>
      <c r="D3116" s="5" t="s">
        <v>2414</v>
      </c>
      <c r="E3116" s="16" t="b">
        <v>1</v>
      </c>
      <c r="F3116" s="38" t="s">
        <v>13337</v>
      </c>
    </row>
    <row r="3117" spans="1:6" x14ac:dyDescent="0.2">
      <c r="A3117" s="92"/>
      <c r="B3117" s="8" t="s">
        <v>16586</v>
      </c>
      <c r="C3117" s="5" t="s">
        <v>7253</v>
      </c>
      <c r="D3117" s="5" t="s">
        <v>2414</v>
      </c>
      <c r="E3117" s="16" t="b">
        <v>1</v>
      </c>
      <c r="F3117" s="38" t="s">
        <v>13338</v>
      </c>
    </row>
    <row r="3118" spans="1:6" x14ac:dyDescent="0.2">
      <c r="A3118" s="92"/>
      <c r="B3118" s="8" t="s">
        <v>16587</v>
      </c>
      <c r="C3118" s="5" t="s">
        <v>7254</v>
      </c>
      <c r="D3118" s="5" t="s">
        <v>2414</v>
      </c>
      <c r="E3118" s="16" t="b">
        <v>1</v>
      </c>
      <c r="F3118" s="38" t="s">
        <v>13339</v>
      </c>
    </row>
    <row r="3119" spans="1:6" x14ac:dyDescent="0.2">
      <c r="A3119" s="92"/>
      <c r="B3119" s="8" t="s">
        <v>16588</v>
      </c>
      <c r="C3119" s="5" t="s">
        <v>16550</v>
      </c>
      <c r="D3119" s="5" t="s">
        <v>2414</v>
      </c>
      <c r="E3119" s="16" t="b">
        <v>1</v>
      </c>
      <c r="F3119" s="38" t="s">
        <v>13340</v>
      </c>
    </row>
    <row r="3120" spans="1:6" x14ac:dyDescent="0.2">
      <c r="A3120" s="92"/>
      <c r="B3120" s="8" t="s">
        <v>16589</v>
      </c>
      <c r="C3120" s="5" t="s">
        <v>7255</v>
      </c>
      <c r="D3120" s="5" t="s">
        <v>2414</v>
      </c>
      <c r="E3120" s="16" t="b">
        <v>1</v>
      </c>
      <c r="F3120" s="38" t="s">
        <v>13341</v>
      </c>
    </row>
    <row r="3121" spans="1:6" x14ac:dyDescent="0.2">
      <c r="A3121" s="92"/>
      <c r="B3121" s="8" t="s">
        <v>16590</v>
      </c>
      <c r="C3121" s="5" t="s">
        <v>7256</v>
      </c>
      <c r="D3121" s="5" t="s">
        <v>2414</v>
      </c>
      <c r="E3121" s="16" t="b">
        <v>1</v>
      </c>
      <c r="F3121" s="38" t="s">
        <v>13342</v>
      </c>
    </row>
    <row r="3122" spans="1:6" x14ac:dyDescent="0.2">
      <c r="A3122" s="92"/>
      <c r="B3122" s="8" t="s">
        <v>16591</v>
      </c>
      <c r="C3122" s="5" t="s">
        <v>7257</v>
      </c>
      <c r="D3122" s="5" t="s">
        <v>2414</v>
      </c>
      <c r="E3122" s="16" t="b">
        <v>1</v>
      </c>
      <c r="F3122" s="38" t="s">
        <v>13343</v>
      </c>
    </row>
    <row r="3123" spans="1:6" x14ac:dyDescent="0.2">
      <c r="A3123" s="92"/>
      <c r="B3123" s="8" t="s">
        <v>16592</v>
      </c>
      <c r="C3123" s="5" t="s">
        <v>7258</v>
      </c>
      <c r="D3123" s="5" t="s">
        <v>2414</v>
      </c>
      <c r="E3123" s="16" t="b">
        <v>1</v>
      </c>
      <c r="F3123" s="38" t="s">
        <v>13344</v>
      </c>
    </row>
    <row r="3124" spans="1:6" x14ac:dyDescent="0.2">
      <c r="A3124" s="92"/>
      <c r="B3124" s="8" t="s">
        <v>16593</v>
      </c>
      <c r="C3124" s="5" t="s">
        <v>7259</v>
      </c>
      <c r="D3124" s="5" t="s">
        <v>2414</v>
      </c>
      <c r="E3124" s="16" t="b">
        <v>1</v>
      </c>
      <c r="F3124" s="38" t="s">
        <v>13345</v>
      </c>
    </row>
    <row r="3125" spans="1:6" x14ac:dyDescent="0.2">
      <c r="A3125" s="92"/>
      <c r="B3125" s="8" t="s">
        <v>16594</v>
      </c>
      <c r="C3125" s="5" t="s">
        <v>7260</v>
      </c>
      <c r="D3125" s="5" t="s">
        <v>2414</v>
      </c>
      <c r="E3125" s="16" t="b">
        <v>1</v>
      </c>
      <c r="F3125" s="38" t="s">
        <v>13346</v>
      </c>
    </row>
    <row r="3126" spans="1:6" x14ac:dyDescent="0.2">
      <c r="A3126" s="92"/>
      <c r="B3126" s="8" t="s">
        <v>16595</v>
      </c>
      <c r="C3126" s="5" t="s">
        <v>7261</v>
      </c>
      <c r="D3126" s="5" t="s">
        <v>2414</v>
      </c>
      <c r="E3126" s="16" t="b">
        <v>1</v>
      </c>
      <c r="F3126" s="38" t="s">
        <v>13347</v>
      </c>
    </row>
    <row r="3127" spans="1:6" x14ac:dyDescent="0.2">
      <c r="A3127" s="92"/>
      <c r="B3127" s="8" t="s">
        <v>16596</v>
      </c>
      <c r="C3127" s="5" t="s">
        <v>7262</v>
      </c>
      <c r="D3127" s="5" t="s">
        <v>2414</v>
      </c>
      <c r="E3127" s="16" t="b">
        <v>1</v>
      </c>
      <c r="F3127" s="38" t="s">
        <v>13348</v>
      </c>
    </row>
    <row r="3128" spans="1:6" x14ac:dyDescent="0.2">
      <c r="A3128" s="92"/>
      <c r="B3128" s="8" t="s">
        <v>16597</v>
      </c>
      <c r="C3128" s="5" t="s">
        <v>7263</v>
      </c>
      <c r="D3128" s="5" t="s">
        <v>2414</v>
      </c>
      <c r="E3128" s="16" t="b">
        <v>1</v>
      </c>
      <c r="F3128" s="38" t="s">
        <v>13349</v>
      </c>
    </row>
    <row r="3129" spans="1:6" x14ac:dyDescent="0.2">
      <c r="A3129" s="92"/>
      <c r="B3129" s="8" t="s">
        <v>16598</v>
      </c>
      <c r="C3129" s="5" t="s">
        <v>7264</v>
      </c>
      <c r="D3129" s="5" t="s">
        <v>2414</v>
      </c>
      <c r="E3129" s="16" t="b">
        <v>1</v>
      </c>
      <c r="F3129" s="38" t="s">
        <v>13350</v>
      </c>
    </row>
    <row r="3130" spans="1:6" x14ac:dyDescent="0.2">
      <c r="A3130" s="92"/>
      <c r="B3130" s="8" t="s">
        <v>16599</v>
      </c>
      <c r="C3130" s="5" t="s">
        <v>7265</v>
      </c>
      <c r="D3130" s="5" t="s">
        <v>2414</v>
      </c>
      <c r="E3130" s="16" t="b">
        <v>1</v>
      </c>
      <c r="F3130" s="38" t="s">
        <v>13351</v>
      </c>
    </row>
    <row r="3131" spans="1:6" x14ac:dyDescent="0.2">
      <c r="A3131" s="92"/>
      <c r="B3131" s="8" t="s">
        <v>16600</v>
      </c>
      <c r="C3131" s="5" t="s">
        <v>7266</v>
      </c>
      <c r="D3131" s="5" t="s">
        <v>2414</v>
      </c>
      <c r="E3131" s="16" t="b">
        <v>1</v>
      </c>
      <c r="F3131" s="38" t="s">
        <v>13352</v>
      </c>
    </row>
    <row r="3132" spans="1:6" x14ac:dyDescent="0.2">
      <c r="A3132" s="92"/>
      <c r="B3132" s="8" t="s">
        <v>16601</v>
      </c>
      <c r="C3132" s="5" t="s">
        <v>7267</v>
      </c>
      <c r="D3132" s="5" t="s">
        <v>2414</v>
      </c>
      <c r="E3132" s="16" t="b">
        <v>1</v>
      </c>
      <c r="F3132" s="38" t="s">
        <v>13353</v>
      </c>
    </row>
    <row r="3133" spans="1:6" x14ac:dyDescent="0.2">
      <c r="A3133" s="92"/>
      <c r="B3133" s="8" t="s">
        <v>16602</v>
      </c>
      <c r="C3133" s="5" t="s">
        <v>7268</v>
      </c>
      <c r="D3133" s="5" t="s">
        <v>2414</v>
      </c>
      <c r="E3133" s="16" t="b">
        <v>1</v>
      </c>
      <c r="F3133" s="38" t="s">
        <v>13354</v>
      </c>
    </row>
    <row r="3134" spans="1:6" x14ac:dyDescent="0.2">
      <c r="A3134" s="92"/>
      <c r="B3134" s="8" t="s">
        <v>7269</v>
      </c>
      <c r="C3134" s="5" t="s">
        <v>7270</v>
      </c>
      <c r="D3134" s="5" t="s">
        <v>1912</v>
      </c>
      <c r="E3134" s="16" t="b">
        <v>1</v>
      </c>
      <c r="F3134" s="38" t="s">
        <v>13355</v>
      </c>
    </row>
    <row r="3135" spans="1:6" x14ac:dyDescent="0.2">
      <c r="A3135" s="92"/>
      <c r="B3135" s="8" t="s">
        <v>16603</v>
      </c>
      <c r="C3135" s="5" t="s">
        <v>7271</v>
      </c>
      <c r="D3135" s="5" t="s">
        <v>2414</v>
      </c>
      <c r="E3135" s="16" t="b">
        <v>1</v>
      </c>
      <c r="F3135" s="38" t="s">
        <v>13356</v>
      </c>
    </row>
    <row r="3136" spans="1:6" x14ac:dyDescent="0.2">
      <c r="A3136" s="92"/>
      <c r="B3136" s="8" t="s">
        <v>16604</v>
      </c>
      <c r="C3136" s="5" t="s">
        <v>7272</v>
      </c>
      <c r="D3136" s="5" t="s">
        <v>2414</v>
      </c>
      <c r="E3136" s="16" t="b">
        <v>1</v>
      </c>
      <c r="F3136" s="38" t="s">
        <v>13357</v>
      </c>
    </row>
    <row r="3137" spans="1:6" x14ac:dyDescent="0.2">
      <c r="A3137" s="92"/>
      <c r="B3137" s="8" t="s">
        <v>16605</v>
      </c>
      <c r="C3137" s="5" t="s">
        <v>7273</v>
      </c>
      <c r="D3137" s="5" t="s">
        <v>2414</v>
      </c>
      <c r="E3137" s="16" t="b">
        <v>1</v>
      </c>
      <c r="F3137" s="38" t="s">
        <v>13358</v>
      </c>
    </row>
    <row r="3138" spans="1:6" x14ac:dyDescent="0.2">
      <c r="A3138" s="92"/>
      <c r="B3138" s="8" t="s">
        <v>16606</v>
      </c>
      <c r="C3138" s="5" t="s">
        <v>7274</v>
      </c>
      <c r="D3138" s="5" t="s">
        <v>2414</v>
      </c>
      <c r="E3138" s="16" t="b">
        <v>1</v>
      </c>
      <c r="F3138" s="38" t="s">
        <v>13359</v>
      </c>
    </row>
    <row r="3139" spans="1:6" x14ac:dyDescent="0.2">
      <c r="A3139" s="92"/>
      <c r="B3139" s="8" t="s">
        <v>16607</v>
      </c>
      <c r="C3139" s="5" t="s">
        <v>7275</v>
      </c>
      <c r="D3139" s="5" t="s">
        <v>2414</v>
      </c>
      <c r="E3139" s="16" t="b">
        <v>1</v>
      </c>
      <c r="F3139" s="38" t="s">
        <v>13360</v>
      </c>
    </row>
    <row r="3140" spans="1:6" x14ac:dyDescent="0.2">
      <c r="A3140" s="92"/>
      <c r="B3140" s="8" t="s">
        <v>16608</v>
      </c>
      <c r="C3140" s="5" t="s">
        <v>7276</v>
      </c>
      <c r="D3140" s="5" t="s">
        <v>2414</v>
      </c>
      <c r="E3140" s="16" t="b">
        <v>1</v>
      </c>
      <c r="F3140" s="38" t="s">
        <v>13361</v>
      </c>
    </row>
    <row r="3141" spans="1:6" x14ac:dyDescent="0.2">
      <c r="A3141" s="92"/>
      <c r="B3141" s="8" t="s">
        <v>16609</v>
      </c>
      <c r="C3141" s="5" t="s">
        <v>7277</v>
      </c>
      <c r="D3141" s="5" t="s">
        <v>2414</v>
      </c>
      <c r="E3141" s="16" t="b">
        <v>1</v>
      </c>
      <c r="F3141" s="38" t="s">
        <v>13362</v>
      </c>
    </row>
    <row r="3142" spans="1:6" x14ac:dyDescent="0.2">
      <c r="A3142" s="92"/>
      <c r="B3142" s="8" t="s">
        <v>16610</v>
      </c>
      <c r="C3142" s="5" t="s">
        <v>7278</v>
      </c>
      <c r="D3142" s="5" t="s">
        <v>2414</v>
      </c>
      <c r="E3142" s="16" t="b">
        <v>1</v>
      </c>
      <c r="F3142" s="38" t="s">
        <v>13363</v>
      </c>
    </row>
    <row r="3143" spans="1:6" x14ac:dyDescent="0.2">
      <c r="A3143" s="92"/>
      <c r="B3143" s="8" t="s">
        <v>16611</v>
      </c>
      <c r="C3143" s="5" t="s">
        <v>7279</v>
      </c>
      <c r="D3143" s="5" t="s">
        <v>2414</v>
      </c>
      <c r="E3143" s="16" t="b">
        <v>1</v>
      </c>
      <c r="F3143" s="38" t="s">
        <v>13364</v>
      </c>
    </row>
    <row r="3144" spans="1:6" x14ac:dyDescent="0.2">
      <c r="A3144" s="92"/>
      <c r="B3144" s="8" t="s">
        <v>16612</v>
      </c>
      <c r="C3144" s="5" t="s">
        <v>7280</v>
      </c>
      <c r="D3144" s="5" t="s">
        <v>2414</v>
      </c>
      <c r="E3144" s="16" t="b">
        <v>1</v>
      </c>
      <c r="F3144" s="38" t="s">
        <v>13365</v>
      </c>
    </row>
    <row r="3145" spans="1:6" x14ac:dyDescent="0.2">
      <c r="A3145" s="92"/>
      <c r="B3145" s="8" t="s">
        <v>16613</v>
      </c>
      <c r="C3145" s="5" t="s">
        <v>7281</v>
      </c>
      <c r="D3145" s="5" t="s">
        <v>2414</v>
      </c>
      <c r="E3145" s="16" t="b">
        <v>1</v>
      </c>
      <c r="F3145" s="38" t="s">
        <v>13366</v>
      </c>
    </row>
    <row r="3146" spans="1:6" x14ac:dyDescent="0.2">
      <c r="A3146" s="92"/>
      <c r="B3146" s="8" t="s">
        <v>16614</v>
      </c>
      <c r="C3146" s="5" t="s">
        <v>7282</v>
      </c>
      <c r="D3146" s="5" t="s">
        <v>2414</v>
      </c>
      <c r="E3146" s="16" t="b">
        <v>1</v>
      </c>
      <c r="F3146" s="38" t="s">
        <v>13367</v>
      </c>
    </row>
    <row r="3147" spans="1:6" x14ac:dyDescent="0.2">
      <c r="A3147" s="92"/>
      <c r="B3147" s="8" t="s">
        <v>16615</v>
      </c>
      <c r="C3147" s="5" t="s">
        <v>7283</v>
      </c>
      <c r="D3147" s="5" t="s">
        <v>2414</v>
      </c>
      <c r="E3147" s="16" t="b">
        <v>1</v>
      </c>
      <c r="F3147" s="38" t="s">
        <v>13368</v>
      </c>
    </row>
    <row r="3148" spans="1:6" x14ac:dyDescent="0.2">
      <c r="A3148" s="92"/>
      <c r="B3148" s="8" t="s">
        <v>16616</v>
      </c>
      <c r="C3148" s="5" t="s">
        <v>7284</v>
      </c>
      <c r="D3148" s="5" t="s">
        <v>2414</v>
      </c>
      <c r="E3148" s="16" t="b">
        <v>1</v>
      </c>
      <c r="F3148" s="38" t="s">
        <v>13369</v>
      </c>
    </row>
    <row r="3149" spans="1:6" x14ac:dyDescent="0.2">
      <c r="A3149" s="92"/>
      <c r="B3149" s="8" t="s">
        <v>16617</v>
      </c>
      <c r="C3149" s="5" t="s">
        <v>7285</v>
      </c>
      <c r="D3149" s="5" t="s">
        <v>2414</v>
      </c>
      <c r="E3149" s="16" t="b">
        <v>1</v>
      </c>
      <c r="F3149" s="38" t="s">
        <v>13370</v>
      </c>
    </row>
    <row r="3150" spans="1:6" x14ac:dyDescent="0.2">
      <c r="A3150" s="92"/>
      <c r="B3150" s="8" t="s">
        <v>16618</v>
      </c>
      <c r="C3150" s="5" t="s">
        <v>7286</v>
      </c>
      <c r="D3150" s="5" t="s">
        <v>2414</v>
      </c>
      <c r="E3150" s="16" t="b">
        <v>1</v>
      </c>
      <c r="F3150" s="38" t="s">
        <v>13371</v>
      </c>
    </row>
    <row r="3151" spans="1:6" x14ac:dyDescent="0.2">
      <c r="A3151" s="92"/>
      <c r="B3151" s="8" t="s">
        <v>16619</v>
      </c>
      <c r="C3151" s="5" t="s">
        <v>7287</v>
      </c>
      <c r="D3151" s="5" t="s">
        <v>2414</v>
      </c>
      <c r="E3151" s="16" t="b">
        <v>1</v>
      </c>
      <c r="F3151" s="38" t="s">
        <v>13372</v>
      </c>
    </row>
    <row r="3152" spans="1:6" x14ac:dyDescent="0.2">
      <c r="A3152" s="93"/>
      <c r="B3152" s="8" t="s">
        <v>16620</v>
      </c>
      <c r="C3152" s="14" t="s">
        <v>7288</v>
      </c>
      <c r="D3152" s="14" t="s">
        <v>2414</v>
      </c>
      <c r="E3152" s="17" t="b">
        <v>1</v>
      </c>
      <c r="F3152" s="39" t="s">
        <v>13373</v>
      </c>
    </row>
    <row r="3153" spans="1:6" x14ac:dyDescent="0.2">
      <c r="A3153" s="91" t="str">
        <f>HYPERLINK("[#]Codes_for_GE_Names!A210:H210","NORWAY")</f>
        <v>NORWAY</v>
      </c>
      <c r="B3153" s="11" t="s">
        <v>16121</v>
      </c>
      <c r="C3153" s="11" t="s">
        <v>16122</v>
      </c>
      <c r="D3153" s="11" t="s">
        <v>1658</v>
      </c>
      <c r="E3153" s="15" t="b">
        <v>1</v>
      </c>
      <c r="F3153" s="43" t="s">
        <v>16123</v>
      </c>
    </row>
    <row r="3154" spans="1:6" x14ac:dyDescent="0.2">
      <c r="A3154" s="92"/>
      <c r="B3154" s="5" t="s">
        <v>16124</v>
      </c>
      <c r="C3154" s="5" t="s">
        <v>16125</v>
      </c>
      <c r="D3154" s="5" t="s">
        <v>1658</v>
      </c>
      <c r="E3154" s="16" t="b">
        <v>1</v>
      </c>
      <c r="F3154" s="38" t="s">
        <v>16126</v>
      </c>
    </row>
    <row r="3155" spans="1:6" x14ac:dyDescent="0.2">
      <c r="A3155" s="92"/>
      <c r="B3155" s="5" t="s">
        <v>7289</v>
      </c>
      <c r="C3155" s="5" t="s">
        <v>7290</v>
      </c>
      <c r="D3155" s="5" t="s">
        <v>1658</v>
      </c>
      <c r="E3155" s="16" t="b">
        <v>1</v>
      </c>
      <c r="F3155" s="38" t="s">
        <v>13838</v>
      </c>
    </row>
    <row r="3156" spans="1:6" x14ac:dyDescent="0.2">
      <c r="A3156" s="92"/>
      <c r="B3156" s="5" t="s">
        <v>7291</v>
      </c>
      <c r="C3156" s="5" t="s">
        <v>7292</v>
      </c>
      <c r="D3156" s="5" t="s">
        <v>1658</v>
      </c>
      <c r="E3156" s="16" t="b">
        <v>1</v>
      </c>
      <c r="F3156" s="38" t="s">
        <v>13839</v>
      </c>
    </row>
    <row r="3157" spans="1:6" x14ac:dyDescent="0.2">
      <c r="A3157" s="92"/>
      <c r="B3157" s="5" t="s">
        <v>7293</v>
      </c>
      <c r="C3157" s="5" t="s">
        <v>7294</v>
      </c>
      <c r="D3157" s="5" t="s">
        <v>1658</v>
      </c>
      <c r="E3157" s="16" t="b">
        <v>1</v>
      </c>
      <c r="F3157" s="38" t="s">
        <v>13840</v>
      </c>
    </row>
    <row r="3158" spans="1:6" x14ac:dyDescent="0.2">
      <c r="A3158" s="92"/>
      <c r="B3158" s="5" t="s">
        <v>7295</v>
      </c>
      <c r="C3158" s="5" t="s">
        <v>7296</v>
      </c>
      <c r="D3158" s="5" t="s">
        <v>1658</v>
      </c>
      <c r="E3158" s="16" t="b">
        <v>1</v>
      </c>
      <c r="F3158" s="38" t="s">
        <v>13841</v>
      </c>
    </row>
    <row r="3159" spans="1:6" x14ac:dyDescent="0.2">
      <c r="A3159" s="92"/>
      <c r="B3159" s="5" t="s">
        <v>16128</v>
      </c>
      <c r="C3159" s="5" t="s">
        <v>16127</v>
      </c>
      <c r="D3159" s="5" t="s">
        <v>1658</v>
      </c>
      <c r="E3159" s="16" t="b">
        <v>1</v>
      </c>
      <c r="F3159" s="38" t="s">
        <v>16129</v>
      </c>
    </row>
    <row r="3160" spans="1:6" x14ac:dyDescent="0.2">
      <c r="A3160" s="92"/>
      <c r="B3160" s="5" t="s">
        <v>7297</v>
      </c>
      <c r="C3160" s="5" t="s">
        <v>7298</v>
      </c>
      <c r="D3160" s="5" t="s">
        <v>1658</v>
      </c>
      <c r="E3160" s="16" t="b">
        <v>1</v>
      </c>
      <c r="F3160" s="38" t="s">
        <v>13842</v>
      </c>
    </row>
    <row r="3161" spans="1:6" x14ac:dyDescent="0.2">
      <c r="A3161" s="92"/>
      <c r="B3161" s="5" t="s">
        <v>16131</v>
      </c>
      <c r="C3161" s="5" t="s">
        <v>16130</v>
      </c>
      <c r="D3161" s="5" t="s">
        <v>1658</v>
      </c>
      <c r="E3161" s="16" t="b">
        <v>1</v>
      </c>
      <c r="F3161" s="38" t="s">
        <v>16132</v>
      </c>
    </row>
    <row r="3162" spans="1:6" x14ac:dyDescent="0.2">
      <c r="A3162" s="92"/>
      <c r="B3162" s="5" t="s">
        <v>16134</v>
      </c>
      <c r="C3162" s="5" t="s">
        <v>16133</v>
      </c>
      <c r="D3162" s="5" t="s">
        <v>1658</v>
      </c>
      <c r="E3162" s="16" t="b">
        <v>1</v>
      </c>
      <c r="F3162" s="38" t="s">
        <v>16135</v>
      </c>
    </row>
    <row r="3163" spans="1:6" x14ac:dyDescent="0.2">
      <c r="A3163" s="93"/>
      <c r="B3163" s="14" t="s">
        <v>16137</v>
      </c>
      <c r="C3163" s="14" t="s">
        <v>16136</v>
      </c>
      <c r="D3163" s="14" t="s">
        <v>1658</v>
      </c>
      <c r="E3163" s="17" t="b">
        <v>1</v>
      </c>
      <c r="F3163" s="39" t="s">
        <v>16138</v>
      </c>
    </row>
    <row r="3164" spans="1:6" x14ac:dyDescent="0.2">
      <c r="A3164" s="91" t="str">
        <f>HYPERLINK("[#]Codes_for_GE_Names!A211:H211","OMAN")</f>
        <v>OMAN</v>
      </c>
      <c r="B3164" s="11" t="s">
        <v>7299</v>
      </c>
      <c r="C3164" s="11" t="s">
        <v>7300</v>
      </c>
      <c r="D3164" s="11" t="s">
        <v>2171</v>
      </c>
      <c r="E3164" s="15" t="b">
        <v>1</v>
      </c>
      <c r="F3164" s="43" t="s">
        <v>13843</v>
      </c>
    </row>
    <row r="3165" spans="1:6" x14ac:dyDescent="0.2">
      <c r="A3165" s="92"/>
      <c r="B3165" s="5" t="s">
        <v>7301</v>
      </c>
      <c r="C3165" s="5" t="s">
        <v>7302</v>
      </c>
      <c r="D3165" s="5" t="s">
        <v>2171</v>
      </c>
      <c r="E3165" s="16" t="b">
        <v>1</v>
      </c>
      <c r="F3165" s="38" t="s">
        <v>13844</v>
      </c>
    </row>
    <row r="3166" spans="1:6" x14ac:dyDescent="0.2">
      <c r="A3166" s="92"/>
      <c r="B3166" s="5" t="s">
        <v>7303</v>
      </c>
      <c r="C3166" s="5" t="s">
        <v>7304</v>
      </c>
      <c r="D3166" s="5" t="s">
        <v>2171</v>
      </c>
      <c r="E3166" s="16" t="b">
        <v>1</v>
      </c>
      <c r="F3166" s="38" t="s">
        <v>13845</v>
      </c>
    </row>
    <row r="3167" spans="1:6" x14ac:dyDescent="0.2">
      <c r="A3167" s="92"/>
      <c r="B3167" s="5" t="s">
        <v>7305</v>
      </c>
      <c r="C3167" s="5" t="s">
        <v>7306</v>
      </c>
      <c r="D3167" s="5" t="s">
        <v>2171</v>
      </c>
      <c r="E3167" s="16" t="b">
        <v>1</v>
      </c>
      <c r="F3167" s="38" t="s">
        <v>13846</v>
      </c>
    </row>
    <row r="3168" spans="1:6" x14ac:dyDescent="0.2">
      <c r="A3168" s="92"/>
      <c r="B3168" s="5" t="s">
        <v>7307</v>
      </c>
      <c r="C3168" s="5" t="s">
        <v>7308</v>
      </c>
      <c r="D3168" s="5" t="s">
        <v>2171</v>
      </c>
      <c r="E3168" s="16" t="b">
        <v>1</v>
      </c>
      <c r="F3168" s="38" t="s">
        <v>13847</v>
      </c>
    </row>
    <row r="3169" spans="1:6" x14ac:dyDescent="0.2">
      <c r="A3169" s="92"/>
      <c r="B3169" s="5" t="s">
        <v>7309</v>
      </c>
      <c r="C3169" s="5" t="s">
        <v>7310</v>
      </c>
      <c r="D3169" s="5" t="s">
        <v>2171</v>
      </c>
      <c r="E3169" s="16" t="b">
        <v>1</v>
      </c>
      <c r="F3169" s="38" t="s">
        <v>13848</v>
      </c>
    </row>
    <row r="3170" spans="1:6" x14ac:dyDescent="0.2">
      <c r="A3170" s="92"/>
      <c r="B3170" s="5" t="s">
        <v>7311</v>
      </c>
      <c r="C3170" s="5" t="s">
        <v>7312</v>
      </c>
      <c r="D3170" s="5" t="s">
        <v>2171</v>
      </c>
      <c r="E3170" s="16" t="b">
        <v>1</v>
      </c>
      <c r="F3170" s="38" t="s">
        <v>13849</v>
      </c>
    </row>
    <row r="3171" spans="1:6" x14ac:dyDescent="0.2">
      <c r="A3171" s="92"/>
      <c r="B3171" s="5" t="s">
        <v>7313</v>
      </c>
      <c r="C3171" s="5" t="s">
        <v>7314</v>
      </c>
      <c r="D3171" s="5" t="s">
        <v>2171</v>
      </c>
      <c r="E3171" s="16" t="b">
        <v>1</v>
      </c>
      <c r="F3171" s="38" t="s">
        <v>13850</v>
      </c>
    </row>
    <row r="3172" spans="1:6" x14ac:dyDescent="0.2">
      <c r="A3172" s="92"/>
      <c r="B3172" s="5" t="s">
        <v>7315</v>
      </c>
      <c r="C3172" s="5" t="s">
        <v>7316</v>
      </c>
      <c r="D3172" s="5" t="s">
        <v>2171</v>
      </c>
      <c r="E3172" s="16" t="b">
        <v>1</v>
      </c>
      <c r="F3172" s="38" t="s">
        <v>13851</v>
      </c>
    </row>
    <row r="3173" spans="1:6" x14ac:dyDescent="0.2">
      <c r="A3173" s="92"/>
      <c r="B3173" s="5" t="s">
        <v>7317</v>
      </c>
      <c r="C3173" s="5" t="s">
        <v>7318</v>
      </c>
      <c r="D3173" s="5" t="s">
        <v>2171</v>
      </c>
      <c r="E3173" s="16" t="b">
        <v>1</v>
      </c>
      <c r="F3173" s="38" t="s">
        <v>13852</v>
      </c>
    </row>
    <row r="3174" spans="1:6" x14ac:dyDescent="0.2">
      <c r="A3174" s="93"/>
      <c r="B3174" s="14" t="s">
        <v>7319</v>
      </c>
      <c r="C3174" s="14" t="s">
        <v>7320</v>
      </c>
      <c r="D3174" s="14" t="s">
        <v>2171</v>
      </c>
      <c r="E3174" s="17" t="b">
        <v>1</v>
      </c>
      <c r="F3174" s="39" t="s">
        <v>13853</v>
      </c>
    </row>
    <row r="3175" spans="1:6" x14ac:dyDescent="0.2">
      <c r="A3175" s="91" t="str">
        <f>HYPERLINK("[#]Codes_for_GE_Names!A212:H212","PAKISTAN")</f>
        <v>PAKISTAN</v>
      </c>
      <c r="B3175" s="11" t="s">
        <v>7321</v>
      </c>
      <c r="C3175" s="11" t="s">
        <v>7322</v>
      </c>
      <c r="D3175" s="11" t="s">
        <v>7323</v>
      </c>
      <c r="E3175" s="15" t="b">
        <v>1</v>
      </c>
      <c r="F3175" s="43" t="s">
        <v>13854</v>
      </c>
    </row>
    <row r="3176" spans="1:6" x14ac:dyDescent="0.2">
      <c r="A3176" s="92"/>
      <c r="B3176" s="5" t="s">
        <v>7324</v>
      </c>
      <c r="C3176" s="5" t="s">
        <v>7325</v>
      </c>
      <c r="D3176" s="5" t="s">
        <v>1589</v>
      </c>
      <c r="E3176" s="16" t="b">
        <v>1</v>
      </c>
      <c r="F3176" s="38" t="s">
        <v>13855</v>
      </c>
    </row>
    <row r="3177" spans="1:6" x14ac:dyDescent="0.2">
      <c r="A3177" s="92"/>
      <c r="B3177" s="5" t="s">
        <v>7326</v>
      </c>
      <c r="C3177" s="5" t="s">
        <v>7327</v>
      </c>
      <c r="D3177" s="5" t="s">
        <v>7323</v>
      </c>
      <c r="E3177" s="16" t="b">
        <v>1</v>
      </c>
      <c r="F3177" s="38" t="s">
        <v>13856</v>
      </c>
    </row>
    <row r="3178" spans="1:6" x14ac:dyDescent="0.2">
      <c r="A3178" s="92"/>
      <c r="B3178" s="5" t="s">
        <v>7328</v>
      </c>
      <c r="C3178" s="5" t="s">
        <v>7329</v>
      </c>
      <c r="D3178" s="5" t="s">
        <v>7175</v>
      </c>
      <c r="E3178" s="16" t="b">
        <v>1</v>
      </c>
      <c r="F3178" s="38" t="s">
        <v>13857</v>
      </c>
    </row>
    <row r="3179" spans="1:6" x14ac:dyDescent="0.2">
      <c r="A3179" s="92"/>
      <c r="B3179" s="5" t="s">
        <v>7330</v>
      </c>
      <c r="C3179" s="5" t="s">
        <v>7331</v>
      </c>
      <c r="D3179" s="5" t="s">
        <v>1589</v>
      </c>
      <c r="E3179" s="16" t="b">
        <v>1</v>
      </c>
      <c r="F3179" s="38" t="s">
        <v>13858</v>
      </c>
    </row>
    <row r="3180" spans="1:6" x14ac:dyDescent="0.2">
      <c r="A3180" s="92"/>
      <c r="B3180" s="5" t="s">
        <v>7332</v>
      </c>
      <c r="C3180" s="5" t="s">
        <v>4795</v>
      </c>
      <c r="D3180" s="5" t="s">
        <v>1589</v>
      </c>
      <c r="E3180" s="16" t="b">
        <v>1</v>
      </c>
      <c r="F3180" s="38" t="s">
        <v>13859</v>
      </c>
    </row>
    <row r="3181" spans="1:6" x14ac:dyDescent="0.2">
      <c r="A3181" s="93"/>
      <c r="B3181" s="14" t="s">
        <v>7333</v>
      </c>
      <c r="C3181" s="14" t="s">
        <v>7334</v>
      </c>
      <c r="D3181" s="14" t="s">
        <v>1589</v>
      </c>
      <c r="E3181" s="17" t="b">
        <v>1</v>
      </c>
      <c r="F3181" s="39" t="s">
        <v>13860</v>
      </c>
    </row>
    <row r="3182" spans="1:6" x14ac:dyDescent="0.2">
      <c r="A3182" s="91" t="str">
        <f>HYPERLINK("[#]Codes_for_GE_Names!A213:H213","PALAU")</f>
        <v>PALAU</v>
      </c>
      <c r="B3182" s="11" t="s">
        <v>7335</v>
      </c>
      <c r="C3182" s="11" t="s">
        <v>7336</v>
      </c>
      <c r="D3182" s="11" t="s">
        <v>1918</v>
      </c>
      <c r="E3182" s="15" t="b">
        <v>1</v>
      </c>
      <c r="F3182" s="43" t="s">
        <v>13861</v>
      </c>
    </row>
    <row r="3183" spans="1:6" x14ac:dyDescent="0.2">
      <c r="A3183" s="92"/>
      <c r="B3183" s="5" t="s">
        <v>7337</v>
      </c>
      <c r="C3183" s="5" t="s">
        <v>7338</v>
      </c>
      <c r="D3183" s="5" t="s">
        <v>1918</v>
      </c>
      <c r="E3183" s="16" t="b">
        <v>1</v>
      </c>
      <c r="F3183" s="38" t="s">
        <v>13862</v>
      </c>
    </row>
    <row r="3184" spans="1:6" x14ac:dyDescent="0.2">
      <c r="A3184" s="92"/>
      <c r="B3184" s="5" t="s">
        <v>7339</v>
      </c>
      <c r="C3184" s="5" t="s">
        <v>7340</v>
      </c>
      <c r="D3184" s="5" t="s">
        <v>1918</v>
      </c>
      <c r="E3184" s="16" t="b">
        <v>1</v>
      </c>
      <c r="F3184" s="38" t="s">
        <v>13863</v>
      </c>
    </row>
    <row r="3185" spans="1:6" x14ac:dyDescent="0.2">
      <c r="A3185" s="92"/>
      <c r="B3185" s="5" t="s">
        <v>7341</v>
      </c>
      <c r="C3185" s="5" t="s">
        <v>7342</v>
      </c>
      <c r="D3185" s="5" t="s">
        <v>1918</v>
      </c>
      <c r="E3185" s="16" t="b">
        <v>1</v>
      </c>
      <c r="F3185" s="38" t="s">
        <v>13864</v>
      </c>
    </row>
    <row r="3186" spans="1:6" x14ac:dyDescent="0.2">
      <c r="A3186" s="92"/>
      <c r="B3186" s="5" t="s">
        <v>7343</v>
      </c>
      <c r="C3186" s="5" t="s">
        <v>7344</v>
      </c>
      <c r="D3186" s="5" t="s">
        <v>1918</v>
      </c>
      <c r="E3186" s="16" t="b">
        <v>1</v>
      </c>
      <c r="F3186" s="38" t="s">
        <v>13865</v>
      </c>
    </row>
    <row r="3187" spans="1:6" x14ac:dyDescent="0.2">
      <c r="A3187" s="92"/>
      <c r="B3187" s="5" t="s">
        <v>7345</v>
      </c>
      <c r="C3187" s="5" t="s">
        <v>7346</v>
      </c>
      <c r="D3187" s="5" t="s">
        <v>1918</v>
      </c>
      <c r="E3187" s="16" t="b">
        <v>1</v>
      </c>
      <c r="F3187" s="38" t="s">
        <v>13866</v>
      </c>
    </row>
    <row r="3188" spans="1:6" x14ac:dyDescent="0.2">
      <c r="A3188" s="92"/>
      <c r="B3188" s="5" t="s">
        <v>7347</v>
      </c>
      <c r="C3188" s="5" t="s">
        <v>7348</v>
      </c>
      <c r="D3188" s="5" t="s">
        <v>1918</v>
      </c>
      <c r="E3188" s="16" t="b">
        <v>1</v>
      </c>
      <c r="F3188" s="38" t="s">
        <v>13867</v>
      </c>
    </row>
    <row r="3189" spans="1:6" x14ac:dyDescent="0.2">
      <c r="A3189" s="92"/>
      <c r="B3189" s="5" t="s">
        <v>7349</v>
      </c>
      <c r="C3189" s="5" t="s">
        <v>7350</v>
      </c>
      <c r="D3189" s="5" t="s">
        <v>1918</v>
      </c>
      <c r="E3189" s="16" t="b">
        <v>1</v>
      </c>
      <c r="F3189" s="38" t="s">
        <v>13868</v>
      </c>
    </row>
    <row r="3190" spans="1:6" x14ac:dyDescent="0.2">
      <c r="A3190" s="92"/>
      <c r="B3190" s="5" t="s">
        <v>7351</v>
      </c>
      <c r="C3190" s="5" t="s">
        <v>7352</v>
      </c>
      <c r="D3190" s="5" t="s">
        <v>1918</v>
      </c>
      <c r="E3190" s="16" t="b">
        <v>1</v>
      </c>
      <c r="F3190" s="38" t="s">
        <v>13869</v>
      </c>
    </row>
    <row r="3191" spans="1:6" x14ac:dyDescent="0.2">
      <c r="A3191" s="92"/>
      <c r="B3191" s="5" t="s">
        <v>7353</v>
      </c>
      <c r="C3191" s="5" t="s">
        <v>7354</v>
      </c>
      <c r="D3191" s="5" t="s">
        <v>1918</v>
      </c>
      <c r="E3191" s="16" t="b">
        <v>1</v>
      </c>
      <c r="F3191" s="38" t="s">
        <v>13870</v>
      </c>
    </row>
    <row r="3192" spans="1:6" x14ac:dyDescent="0.2">
      <c r="A3192" s="92"/>
      <c r="B3192" s="5" t="s">
        <v>7355</v>
      </c>
      <c r="C3192" s="5" t="s">
        <v>7356</v>
      </c>
      <c r="D3192" s="5" t="s">
        <v>1918</v>
      </c>
      <c r="E3192" s="16" t="b">
        <v>1</v>
      </c>
      <c r="F3192" s="38" t="s">
        <v>13871</v>
      </c>
    </row>
    <row r="3193" spans="1:6" x14ac:dyDescent="0.2">
      <c r="A3193" s="92"/>
      <c r="B3193" s="5" t="s">
        <v>7357</v>
      </c>
      <c r="C3193" s="5" t="s">
        <v>7358</v>
      </c>
      <c r="D3193" s="5" t="s">
        <v>1918</v>
      </c>
      <c r="E3193" s="16" t="b">
        <v>1</v>
      </c>
      <c r="F3193" s="38" t="s">
        <v>13872</v>
      </c>
    </row>
    <row r="3194" spans="1:6" x14ac:dyDescent="0.2">
      <c r="A3194" s="92"/>
      <c r="B3194" s="5" t="s">
        <v>7359</v>
      </c>
      <c r="C3194" s="5" t="s">
        <v>7360</v>
      </c>
      <c r="D3194" s="5" t="s">
        <v>1918</v>
      </c>
      <c r="E3194" s="16" t="b">
        <v>1</v>
      </c>
      <c r="F3194" s="38" t="s">
        <v>13873</v>
      </c>
    </row>
    <row r="3195" spans="1:6" x14ac:dyDescent="0.2">
      <c r="A3195" s="92"/>
      <c r="B3195" s="5" t="s">
        <v>7361</v>
      </c>
      <c r="C3195" s="5" t="s">
        <v>7362</v>
      </c>
      <c r="D3195" s="5" t="s">
        <v>1918</v>
      </c>
      <c r="E3195" s="16" t="b">
        <v>1</v>
      </c>
      <c r="F3195" s="38" t="s">
        <v>13874</v>
      </c>
    </row>
    <row r="3196" spans="1:6" x14ac:dyDescent="0.2">
      <c r="A3196" s="92"/>
      <c r="B3196" s="5" t="s">
        <v>7363</v>
      </c>
      <c r="C3196" s="5" t="s">
        <v>7364</v>
      </c>
      <c r="D3196" s="5" t="s">
        <v>1918</v>
      </c>
      <c r="E3196" s="16" t="b">
        <v>1</v>
      </c>
      <c r="F3196" s="38" t="s">
        <v>13875</v>
      </c>
    </row>
    <row r="3197" spans="1:6" x14ac:dyDescent="0.2">
      <c r="A3197" s="93"/>
      <c r="B3197" s="14" t="s">
        <v>7365</v>
      </c>
      <c r="C3197" s="14" t="s">
        <v>7366</v>
      </c>
      <c r="D3197" s="14" t="s">
        <v>1918</v>
      </c>
      <c r="E3197" s="17" t="b">
        <v>1</v>
      </c>
      <c r="F3197" s="39" t="s">
        <v>13876</v>
      </c>
    </row>
    <row r="3198" spans="1:6" x14ac:dyDescent="0.2">
      <c r="A3198" s="91" t="str">
        <f>HYPERLINK("[#]Codes_for_GE_Names!A215:H215","PANAMA")</f>
        <v>PANAMA</v>
      </c>
      <c r="B3198" s="11" t="s">
        <v>7367</v>
      </c>
      <c r="C3198" s="11" t="s">
        <v>7368</v>
      </c>
      <c r="D3198" s="11" t="s">
        <v>1589</v>
      </c>
      <c r="E3198" s="15" t="b">
        <v>1</v>
      </c>
      <c r="F3198" s="43" t="s">
        <v>13877</v>
      </c>
    </row>
    <row r="3199" spans="1:6" x14ac:dyDescent="0.2">
      <c r="A3199" s="92"/>
      <c r="B3199" s="5" t="s">
        <v>7369</v>
      </c>
      <c r="C3199" s="5" t="s">
        <v>7370</v>
      </c>
      <c r="D3199" s="5" t="s">
        <v>1589</v>
      </c>
      <c r="E3199" s="16" t="b">
        <v>1</v>
      </c>
      <c r="F3199" s="38" t="s">
        <v>13878</v>
      </c>
    </row>
    <row r="3200" spans="1:6" x14ac:dyDescent="0.2">
      <c r="A3200" s="92"/>
      <c r="B3200" s="5" t="s">
        <v>7371</v>
      </c>
      <c r="C3200" s="5" t="s">
        <v>7372</v>
      </c>
      <c r="D3200" s="5" t="s">
        <v>1589</v>
      </c>
      <c r="E3200" s="16" t="b">
        <v>1</v>
      </c>
      <c r="F3200" s="38" t="s">
        <v>13879</v>
      </c>
    </row>
    <row r="3201" spans="1:6" x14ac:dyDescent="0.2">
      <c r="A3201" s="92"/>
      <c r="B3201" s="5" t="s">
        <v>7373</v>
      </c>
      <c r="C3201" s="5" t="s">
        <v>4578</v>
      </c>
      <c r="D3201" s="5" t="s">
        <v>1589</v>
      </c>
      <c r="E3201" s="16" t="b">
        <v>1</v>
      </c>
      <c r="F3201" s="38" t="s">
        <v>13880</v>
      </c>
    </row>
    <row r="3202" spans="1:6" x14ac:dyDescent="0.2">
      <c r="A3202" s="92"/>
      <c r="B3202" s="5" t="s">
        <v>7374</v>
      </c>
      <c r="C3202" s="5" t="s">
        <v>7375</v>
      </c>
      <c r="D3202" s="5" t="s">
        <v>1589</v>
      </c>
      <c r="E3202" s="16" t="b">
        <v>1</v>
      </c>
      <c r="F3202" s="38" t="s">
        <v>13881</v>
      </c>
    </row>
    <row r="3203" spans="1:6" x14ac:dyDescent="0.2">
      <c r="A3203" s="92"/>
      <c r="B3203" s="5" t="s">
        <v>7376</v>
      </c>
      <c r="C3203" s="5" t="s">
        <v>7377</v>
      </c>
      <c r="D3203" s="5" t="s">
        <v>7378</v>
      </c>
      <c r="E3203" s="16" t="b">
        <v>1</v>
      </c>
      <c r="F3203" s="38" t="s">
        <v>13882</v>
      </c>
    </row>
    <row r="3204" spans="1:6" x14ac:dyDescent="0.2">
      <c r="A3204" s="92"/>
      <c r="B3204" s="5" t="s">
        <v>7379</v>
      </c>
      <c r="C3204" s="5" t="s">
        <v>7380</v>
      </c>
      <c r="D3204" s="5" t="s">
        <v>7378</v>
      </c>
      <c r="E3204" s="16" t="b">
        <v>1</v>
      </c>
      <c r="F3204" s="38" t="s">
        <v>13883</v>
      </c>
    </row>
    <row r="3205" spans="1:6" x14ac:dyDescent="0.2">
      <c r="A3205" s="92"/>
      <c r="B3205" s="5" t="s">
        <v>7381</v>
      </c>
      <c r="C3205" s="5" t="s">
        <v>7382</v>
      </c>
      <c r="D3205" s="5" t="s">
        <v>1589</v>
      </c>
      <c r="E3205" s="16" t="b">
        <v>1</v>
      </c>
      <c r="F3205" s="38" t="s">
        <v>13884</v>
      </c>
    </row>
    <row r="3206" spans="1:6" x14ac:dyDescent="0.2">
      <c r="A3206" s="92"/>
      <c r="B3206" s="5" t="s">
        <v>7383</v>
      </c>
      <c r="C3206" s="5" t="s">
        <v>7384</v>
      </c>
      <c r="D3206" s="5" t="s">
        <v>1589</v>
      </c>
      <c r="E3206" s="16" t="b">
        <v>1</v>
      </c>
      <c r="F3206" s="38" t="s">
        <v>13885</v>
      </c>
    </row>
    <row r="3207" spans="1:6" x14ac:dyDescent="0.2">
      <c r="A3207" s="92"/>
      <c r="B3207" s="5" t="s">
        <v>16460</v>
      </c>
      <c r="C3207" s="5" t="s">
        <v>16461</v>
      </c>
      <c r="D3207" s="5" t="s">
        <v>7378</v>
      </c>
      <c r="E3207" s="16" t="b">
        <v>1</v>
      </c>
      <c r="F3207" s="38" t="s">
        <v>16462</v>
      </c>
    </row>
    <row r="3208" spans="1:6" x14ac:dyDescent="0.2">
      <c r="A3208" s="92"/>
      <c r="B3208" s="5" t="s">
        <v>7385</v>
      </c>
      <c r="C3208" s="5" t="s">
        <v>16630</v>
      </c>
      <c r="D3208" s="5" t="s">
        <v>7378</v>
      </c>
      <c r="E3208" s="16" t="b">
        <v>1</v>
      </c>
      <c r="F3208" s="38" t="s">
        <v>13886</v>
      </c>
    </row>
    <row r="3209" spans="1:6" x14ac:dyDescent="0.2">
      <c r="A3209" s="92"/>
      <c r="B3209" s="5" t="s">
        <v>7386</v>
      </c>
      <c r="C3209" s="5" t="s">
        <v>7387</v>
      </c>
      <c r="D3209" s="5" t="s">
        <v>1589</v>
      </c>
      <c r="E3209" s="16" t="b">
        <v>1</v>
      </c>
      <c r="F3209" s="38" t="s">
        <v>13887</v>
      </c>
    </row>
    <row r="3210" spans="1:6" x14ac:dyDescent="0.2">
      <c r="A3210" s="92"/>
      <c r="B3210" s="5" t="s">
        <v>7388</v>
      </c>
      <c r="C3210" s="5" t="s">
        <v>7389</v>
      </c>
      <c r="D3210" s="5" t="s">
        <v>1589</v>
      </c>
      <c r="E3210" s="16" t="b">
        <v>1</v>
      </c>
      <c r="F3210" s="38" t="s">
        <v>13888</v>
      </c>
    </row>
    <row r="3211" spans="1:6" x14ac:dyDescent="0.2">
      <c r="A3211" s="93"/>
      <c r="B3211" s="14" t="s">
        <v>7390</v>
      </c>
      <c r="C3211" s="14" t="s">
        <v>7391</v>
      </c>
      <c r="D3211" s="14" t="s">
        <v>1589</v>
      </c>
      <c r="E3211" s="17" t="b">
        <v>1</v>
      </c>
      <c r="F3211" s="39" t="s">
        <v>13889</v>
      </c>
    </row>
    <row r="3212" spans="1:6" x14ac:dyDescent="0.2">
      <c r="A3212" s="91" t="str">
        <f>HYPERLINK("[#]Codes_for_GE_Names!A216:H216","PAPUA NEW GUINEA")</f>
        <v>PAPUA NEW GUINEA</v>
      </c>
      <c r="B3212" s="11" t="s">
        <v>7392</v>
      </c>
      <c r="C3212" s="11" t="s">
        <v>7393</v>
      </c>
      <c r="D3212" s="11" t="s">
        <v>3103</v>
      </c>
      <c r="E3212" s="15" t="b">
        <v>1</v>
      </c>
      <c r="F3212" s="43" t="s">
        <v>13890</v>
      </c>
    </row>
    <row r="3213" spans="1:6" x14ac:dyDescent="0.2">
      <c r="A3213" s="92"/>
      <c r="B3213" s="5" t="s">
        <v>7394</v>
      </c>
      <c r="C3213" s="5" t="s">
        <v>2504</v>
      </c>
      <c r="D3213" s="5" t="s">
        <v>1589</v>
      </c>
      <c r="E3213" s="16" t="b">
        <v>1</v>
      </c>
      <c r="F3213" s="38" t="s">
        <v>13891</v>
      </c>
    </row>
    <row r="3214" spans="1:6" x14ac:dyDescent="0.2">
      <c r="A3214" s="92"/>
      <c r="B3214" s="5" t="s">
        <v>7395</v>
      </c>
      <c r="C3214" s="5" t="s">
        <v>7396</v>
      </c>
      <c r="D3214" s="5" t="s">
        <v>1589</v>
      </c>
      <c r="E3214" s="16" t="b">
        <v>1</v>
      </c>
      <c r="F3214" s="38" t="s">
        <v>13892</v>
      </c>
    </row>
    <row r="3215" spans="1:6" x14ac:dyDescent="0.2">
      <c r="A3215" s="92"/>
      <c r="B3215" s="5" t="s">
        <v>7397</v>
      </c>
      <c r="C3215" s="5" t="s">
        <v>7398</v>
      </c>
      <c r="D3215" s="5" t="s">
        <v>1589</v>
      </c>
      <c r="E3215" s="16" t="b">
        <v>1</v>
      </c>
      <c r="F3215" s="38" t="s">
        <v>13893</v>
      </c>
    </row>
    <row r="3216" spans="1:6" x14ac:dyDescent="0.2">
      <c r="A3216" s="92"/>
      <c r="B3216" s="5" t="s">
        <v>7399</v>
      </c>
      <c r="C3216" s="5" t="s">
        <v>7400</v>
      </c>
      <c r="D3216" s="5" t="s">
        <v>1589</v>
      </c>
      <c r="E3216" s="16" t="b">
        <v>1</v>
      </c>
      <c r="F3216" s="38" t="s">
        <v>13894</v>
      </c>
    </row>
    <row r="3217" spans="1:6" x14ac:dyDescent="0.2">
      <c r="A3217" s="92"/>
      <c r="B3217" s="5" t="s">
        <v>7401</v>
      </c>
      <c r="C3217" s="5" t="s">
        <v>7402</v>
      </c>
      <c r="D3217" s="5" t="s">
        <v>1589</v>
      </c>
      <c r="E3217" s="16" t="b">
        <v>1</v>
      </c>
      <c r="F3217" s="38" t="s">
        <v>13895</v>
      </c>
    </row>
    <row r="3218" spans="1:6" x14ac:dyDescent="0.2">
      <c r="A3218" s="92"/>
      <c r="B3218" s="5" t="s">
        <v>7403</v>
      </c>
      <c r="C3218" s="5" t="s">
        <v>7404</v>
      </c>
      <c r="D3218" s="5" t="s">
        <v>1589</v>
      </c>
      <c r="E3218" s="16" t="b">
        <v>1</v>
      </c>
      <c r="F3218" s="38" t="s">
        <v>13896</v>
      </c>
    </row>
    <row r="3219" spans="1:6" x14ac:dyDescent="0.2">
      <c r="A3219" s="92"/>
      <c r="B3219" s="5" t="s">
        <v>7405</v>
      </c>
      <c r="C3219" s="5" t="s">
        <v>7406</v>
      </c>
      <c r="D3219" s="5" t="s">
        <v>1589</v>
      </c>
      <c r="E3219" s="16" t="b">
        <v>1</v>
      </c>
      <c r="F3219" s="38" t="s">
        <v>13897</v>
      </c>
    </row>
    <row r="3220" spans="1:6" x14ac:dyDescent="0.2">
      <c r="A3220" s="92"/>
      <c r="B3220" s="5" t="s">
        <v>7407</v>
      </c>
      <c r="C3220" s="5" t="s">
        <v>7408</v>
      </c>
      <c r="D3220" s="5" t="s">
        <v>1589</v>
      </c>
      <c r="E3220" s="16" t="b">
        <v>1</v>
      </c>
      <c r="F3220" s="38" t="s">
        <v>13898</v>
      </c>
    </row>
    <row r="3221" spans="1:6" x14ac:dyDescent="0.2">
      <c r="A3221" s="92"/>
      <c r="B3221" s="5" t="s">
        <v>7409</v>
      </c>
      <c r="C3221" s="5" t="s">
        <v>7410</v>
      </c>
      <c r="D3221" s="5" t="s">
        <v>1589</v>
      </c>
      <c r="E3221" s="16" t="b">
        <v>1</v>
      </c>
      <c r="F3221" s="38" t="s">
        <v>13899</v>
      </c>
    </row>
    <row r="3222" spans="1:6" x14ac:dyDescent="0.2">
      <c r="A3222" s="92"/>
      <c r="B3222" s="5" t="s">
        <v>7411</v>
      </c>
      <c r="C3222" s="5" t="s">
        <v>7412</v>
      </c>
      <c r="D3222" s="5" t="s">
        <v>1589</v>
      </c>
      <c r="E3222" s="16" t="b">
        <v>1</v>
      </c>
      <c r="F3222" s="38" t="s">
        <v>13900</v>
      </c>
    </row>
    <row r="3223" spans="1:6" x14ac:dyDescent="0.2">
      <c r="A3223" s="92"/>
      <c r="B3223" s="5" t="s">
        <v>7413</v>
      </c>
      <c r="C3223" s="5" t="s">
        <v>7414</v>
      </c>
      <c r="D3223" s="5" t="s">
        <v>1589</v>
      </c>
      <c r="E3223" s="16" t="b">
        <v>1</v>
      </c>
      <c r="F3223" s="38" t="s">
        <v>13901</v>
      </c>
    </row>
    <row r="3224" spans="1:6" x14ac:dyDescent="0.2">
      <c r="A3224" s="92"/>
      <c r="B3224" s="5" t="s">
        <v>7415</v>
      </c>
      <c r="C3224" s="5" t="s">
        <v>7416</v>
      </c>
      <c r="D3224" s="5" t="s">
        <v>1589</v>
      </c>
      <c r="E3224" s="16" t="b">
        <v>1</v>
      </c>
      <c r="F3224" s="38" t="s">
        <v>13902</v>
      </c>
    </row>
    <row r="3225" spans="1:6" x14ac:dyDescent="0.2">
      <c r="A3225" s="92"/>
      <c r="B3225" s="5" t="s">
        <v>7417</v>
      </c>
      <c r="C3225" s="5" t="s">
        <v>7418</v>
      </c>
      <c r="D3225" s="5" t="s">
        <v>1589</v>
      </c>
      <c r="E3225" s="16" t="b">
        <v>1</v>
      </c>
      <c r="F3225" s="38" t="s">
        <v>13903</v>
      </c>
    </row>
    <row r="3226" spans="1:6" x14ac:dyDescent="0.2">
      <c r="A3226" s="92"/>
      <c r="B3226" s="5" t="s">
        <v>7419</v>
      </c>
      <c r="C3226" s="5" t="s">
        <v>7420</v>
      </c>
      <c r="D3226" s="5" t="s">
        <v>1951</v>
      </c>
      <c r="E3226" s="16" t="b">
        <v>1</v>
      </c>
      <c r="F3226" s="38" t="s">
        <v>13904</v>
      </c>
    </row>
    <row r="3227" spans="1:6" x14ac:dyDescent="0.2">
      <c r="A3227" s="92"/>
      <c r="B3227" s="5" t="s">
        <v>7421</v>
      </c>
      <c r="C3227" s="5" t="s">
        <v>7422</v>
      </c>
      <c r="D3227" s="5" t="s">
        <v>1589</v>
      </c>
      <c r="E3227" s="16" t="b">
        <v>1</v>
      </c>
      <c r="F3227" s="38" t="s">
        <v>13905</v>
      </c>
    </row>
    <row r="3228" spans="1:6" x14ac:dyDescent="0.2">
      <c r="A3228" s="92"/>
      <c r="B3228" s="5" t="s">
        <v>7423</v>
      </c>
      <c r="C3228" s="5" t="s">
        <v>3973</v>
      </c>
      <c r="D3228" s="5" t="s">
        <v>1589</v>
      </c>
      <c r="E3228" s="16" t="b">
        <v>1</v>
      </c>
      <c r="F3228" s="38" t="s">
        <v>13906</v>
      </c>
    </row>
    <row r="3229" spans="1:6" x14ac:dyDescent="0.2">
      <c r="A3229" s="92"/>
      <c r="B3229" s="5" t="s">
        <v>7424</v>
      </c>
      <c r="C3229" s="5" t="s">
        <v>7425</v>
      </c>
      <c r="D3229" s="5" t="s">
        <v>1589</v>
      </c>
      <c r="E3229" s="16" t="b">
        <v>1</v>
      </c>
      <c r="F3229" s="38" t="s">
        <v>13907</v>
      </c>
    </row>
    <row r="3230" spans="1:6" x14ac:dyDescent="0.2">
      <c r="A3230" s="92"/>
      <c r="B3230" s="5" t="s">
        <v>7426</v>
      </c>
      <c r="C3230" s="5" t="s">
        <v>3983</v>
      </c>
      <c r="D3230" s="5" t="s">
        <v>1589</v>
      </c>
      <c r="E3230" s="16" t="b">
        <v>1</v>
      </c>
      <c r="F3230" s="38" t="s">
        <v>13908</v>
      </c>
    </row>
    <row r="3231" spans="1:6" x14ac:dyDescent="0.2">
      <c r="A3231" s="92"/>
      <c r="B3231" s="5" t="s">
        <v>7427</v>
      </c>
      <c r="C3231" s="5" t="s">
        <v>7428</v>
      </c>
      <c r="D3231" s="5" t="s">
        <v>1589</v>
      </c>
      <c r="E3231" s="16" t="b">
        <v>1</v>
      </c>
      <c r="F3231" s="38" t="s">
        <v>13909</v>
      </c>
    </row>
    <row r="3232" spans="1:6" x14ac:dyDescent="0.2">
      <c r="A3232" s="92"/>
      <c r="B3232" s="5" t="s">
        <v>7429</v>
      </c>
      <c r="C3232" s="5" t="s">
        <v>7430</v>
      </c>
      <c r="D3232" s="5" t="s">
        <v>1589</v>
      </c>
      <c r="E3232" s="16" t="b">
        <v>1</v>
      </c>
      <c r="F3232" s="38" t="s">
        <v>13910</v>
      </c>
    </row>
    <row r="3233" spans="1:6" x14ac:dyDescent="0.2">
      <c r="A3233" s="93"/>
      <c r="B3233" s="14" t="s">
        <v>7431</v>
      </c>
      <c r="C3233" s="14" t="s">
        <v>7432</v>
      </c>
      <c r="D3233" s="14" t="s">
        <v>1589</v>
      </c>
      <c r="E3233" s="17" t="b">
        <v>1</v>
      </c>
      <c r="F3233" s="39" t="s">
        <v>13911</v>
      </c>
    </row>
    <row r="3234" spans="1:6" x14ac:dyDescent="0.2">
      <c r="A3234" s="91" t="str">
        <f>HYPERLINK("[#]Codes_for_GE_Names!A218:H218","PARAGUAY")</f>
        <v>PARAGUAY</v>
      </c>
      <c r="B3234" s="11" t="s">
        <v>7433</v>
      </c>
      <c r="C3234" s="11" t="s">
        <v>7434</v>
      </c>
      <c r="D3234" s="11" t="s">
        <v>2387</v>
      </c>
      <c r="E3234" s="15" t="b">
        <v>1</v>
      </c>
      <c r="F3234" s="43" t="s">
        <v>13912</v>
      </c>
    </row>
    <row r="3235" spans="1:6" x14ac:dyDescent="0.2">
      <c r="A3235" s="92"/>
      <c r="B3235" s="5" t="s">
        <v>7435</v>
      </c>
      <c r="C3235" s="5" t="s">
        <v>7436</v>
      </c>
      <c r="D3235" s="5" t="s">
        <v>2387</v>
      </c>
      <c r="E3235" s="16" t="b">
        <v>1</v>
      </c>
      <c r="F3235" s="38" t="s">
        <v>13913</v>
      </c>
    </row>
    <row r="3236" spans="1:6" x14ac:dyDescent="0.2">
      <c r="A3236" s="92"/>
      <c r="B3236" s="5" t="s">
        <v>7437</v>
      </c>
      <c r="C3236" s="5" t="s">
        <v>7438</v>
      </c>
      <c r="D3236" s="5" t="s">
        <v>2387</v>
      </c>
      <c r="E3236" s="16" t="b">
        <v>1</v>
      </c>
      <c r="F3236" s="38" t="s">
        <v>13914</v>
      </c>
    </row>
    <row r="3237" spans="1:6" x14ac:dyDescent="0.2">
      <c r="A3237" s="92"/>
      <c r="B3237" s="5" t="s">
        <v>7439</v>
      </c>
      <c r="C3237" s="5" t="s">
        <v>7440</v>
      </c>
      <c r="D3237" s="5" t="s">
        <v>3161</v>
      </c>
      <c r="E3237" s="16" t="b">
        <v>1</v>
      </c>
      <c r="F3237" s="38" t="s">
        <v>13915</v>
      </c>
    </row>
    <row r="3238" spans="1:6" x14ac:dyDescent="0.2">
      <c r="A3238" s="92"/>
      <c r="B3238" s="5" t="s">
        <v>7441</v>
      </c>
      <c r="C3238" s="5" t="s">
        <v>7442</v>
      </c>
      <c r="D3238" s="5" t="s">
        <v>2387</v>
      </c>
      <c r="E3238" s="16" t="b">
        <v>1</v>
      </c>
      <c r="F3238" s="38" t="s">
        <v>13916</v>
      </c>
    </row>
    <row r="3239" spans="1:6" x14ac:dyDescent="0.2">
      <c r="A3239" s="92"/>
      <c r="B3239" s="5" t="s">
        <v>7443</v>
      </c>
      <c r="C3239" s="5" t="s">
        <v>7444</v>
      </c>
      <c r="D3239" s="5" t="s">
        <v>2387</v>
      </c>
      <c r="E3239" s="16" t="b">
        <v>1</v>
      </c>
      <c r="F3239" s="38" t="s">
        <v>13917</v>
      </c>
    </row>
    <row r="3240" spans="1:6" x14ac:dyDescent="0.2">
      <c r="A3240" s="92"/>
      <c r="B3240" s="5" t="s">
        <v>7445</v>
      </c>
      <c r="C3240" s="5" t="s">
        <v>7446</v>
      </c>
      <c r="D3240" s="5" t="s">
        <v>2387</v>
      </c>
      <c r="E3240" s="16" t="b">
        <v>1</v>
      </c>
      <c r="F3240" s="38" t="s">
        <v>13918</v>
      </c>
    </row>
    <row r="3241" spans="1:6" x14ac:dyDescent="0.2">
      <c r="A3241" s="92"/>
      <c r="B3241" s="5" t="s">
        <v>7447</v>
      </c>
      <c r="C3241" s="5" t="s">
        <v>7448</v>
      </c>
      <c r="D3241" s="5" t="s">
        <v>2387</v>
      </c>
      <c r="E3241" s="16" t="b">
        <v>1</v>
      </c>
      <c r="F3241" s="38" t="s">
        <v>13919</v>
      </c>
    </row>
    <row r="3242" spans="1:6" x14ac:dyDescent="0.2">
      <c r="A3242" s="92"/>
      <c r="B3242" s="5" t="s">
        <v>7449</v>
      </c>
      <c r="C3242" s="5" t="s">
        <v>2504</v>
      </c>
      <c r="D3242" s="5" t="s">
        <v>2387</v>
      </c>
      <c r="E3242" s="16" t="b">
        <v>1</v>
      </c>
      <c r="F3242" s="38" t="s">
        <v>13920</v>
      </c>
    </row>
    <row r="3243" spans="1:6" x14ac:dyDescent="0.2">
      <c r="A3243" s="92"/>
      <c r="B3243" s="5" t="s">
        <v>7450</v>
      </c>
      <c r="C3243" s="5" t="s">
        <v>7451</v>
      </c>
      <c r="D3243" s="5" t="s">
        <v>2387</v>
      </c>
      <c r="E3243" s="16" t="b">
        <v>1</v>
      </c>
      <c r="F3243" s="38" t="s">
        <v>13921</v>
      </c>
    </row>
    <row r="3244" spans="1:6" x14ac:dyDescent="0.2">
      <c r="A3244" s="92"/>
      <c r="B3244" s="5" t="s">
        <v>7452</v>
      </c>
      <c r="C3244" s="5" t="s">
        <v>7453</v>
      </c>
      <c r="D3244" s="5" t="s">
        <v>2387</v>
      </c>
      <c r="E3244" s="16" t="b">
        <v>1</v>
      </c>
      <c r="F3244" s="38" t="s">
        <v>13922</v>
      </c>
    </row>
    <row r="3245" spans="1:6" x14ac:dyDescent="0.2">
      <c r="A3245" s="92"/>
      <c r="B3245" s="5" t="s">
        <v>7454</v>
      </c>
      <c r="C3245" s="5" t="s">
        <v>7455</v>
      </c>
      <c r="D3245" s="5" t="s">
        <v>2387</v>
      </c>
      <c r="E3245" s="16" t="b">
        <v>1</v>
      </c>
      <c r="F3245" s="38" t="s">
        <v>13923</v>
      </c>
    </row>
    <row r="3246" spans="1:6" x14ac:dyDescent="0.2">
      <c r="A3246" s="92"/>
      <c r="B3246" s="5" t="s">
        <v>7456</v>
      </c>
      <c r="C3246" s="5" t="s">
        <v>7457</v>
      </c>
      <c r="D3246" s="5" t="s">
        <v>2387</v>
      </c>
      <c r="E3246" s="16" t="b">
        <v>1</v>
      </c>
      <c r="F3246" s="38" t="s">
        <v>13924</v>
      </c>
    </row>
    <row r="3247" spans="1:6" x14ac:dyDescent="0.2">
      <c r="A3247" s="92"/>
      <c r="B3247" s="5" t="s">
        <v>7458</v>
      </c>
      <c r="C3247" s="5" t="s">
        <v>1868</v>
      </c>
      <c r="D3247" s="5" t="s">
        <v>2387</v>
      </c>
      <c r="E3247" s="16" t="b">
        <v>1</v>
      </c>
      <c r="F3247" s="38" t="s">
        <v>13925</v>
      </c>
    </row>
    <row r="3248" spans="1:6" x14ac:dyDescent="0.2">
      <c r="A3248" s="92"/>
      <c r="B3248" s="5" t="s">
        <v>7459</v>
      </c>
      <c r="C3248" s="5" t="s">
        <v>7460</v>
      </c>
      <c r="D3248" s="5" t="s">
        <v>2387</v>
      </c>
      <c r="E3248" s="16" t="b">
        <v>1</v>
      </c>
      <c r="F3248" s="38" t="s">
        <v>13926</v>
      </c>
    </row>
    <row r="3249" spans="1:6" x14ac:dyDescent="0.2">
      <c r="A3249" s="92"/>
      <c r="B3249" s="5" t="s">
        <v>7461</v>
      </c>
      <c r="C3249" s="5" t="s">
        <v>7462</v>
      </c>
      <c r="D3249" s="5" t="s">
        <v>2387</v>
      </c>
      <c r="E3249" s="16" t="b">
        <v>1</v>
      </c>
      <c r="F3249" s="38" t="s">
        <v>13927</v>
      </c>
    </row>
    <row r="3250" spans="1:6" x14ac:dyDescent="0.2">
      <c r="A3250" s="92"/>
      <c r="B3250" s="5" t="s">
        <v>7463</v>
      </c>
      <c r="C3250" s="5" t="s">
        <v>7464</v>
      </c>
      <c r="D3250" s="5" t="s">
        <v>2387</v>
      </c>
      <c r="E3250" s="16" t="b">
        <v>1</v>
      </c>
      <c r="F3250" s="38" t="s">
        <v>13928</v>
      </c>
    </row>
    <row r="3251" spans="1:6" x14ac:dyDescent="0.2">
      <c r="A3251" s="93"/>
      <c r="B3251" s="14" t="s">
        <v>7465</v>
      </c>
      <c r="C3251" s="14" t="s">
        <v>7466</v>
      </c>
      <c r="D3251" s="14" t="s">
        <v>2387</v>
      </c>
      <c r="E3251" s="17" t="b">
        <v>1</v>
      </c>
      <c r="F3251" s="39" t="s">
        <v>13929</v>
      </c>
    </row>
    <row r="3252" spans="1:6" x14ac:dyDescent="0.2">
      <c r="A3252" s="91" t="str">
        <f>HYPERLINK("[#]Codes_for_GE_Names!A220:H220","PERU")</f>
        <v>PERU</v>
      </c>
      <c r="B3252" s="11" t="s">
        <v>7467</v>
      </c>
      <c r="C3252" s="11" t="s">
        <v>2543</v>
      </c>
      <c r="D3252" s="11" t="s">
        <v>1891</v>
      </c>
      <c r="E3252" s="15" t="b">
        <v>1</v>
      </c>
      <c r="F3252" s="43" t="s">
        <v>13930</v>
      </c>
    </row>
    <row r="3253" spans="1:6" x14ac:dyDescent="0.2">
      <c r="A3253" s="92"/>
      <c r="B3253" s="5" t="s">
        <v>7468</v>
      </c>
      <c r="C3253" s="5" t="s">
        <v>7469</v>
      </c>
      <c r="D3253" s="5" t="s">
        <v>1891</v>
      </c>
      <c r="E3253" s="16" t="b">
        <v>1</v>
      </c>
      <c r="F3253" s="38" t="s">
        <v>13931</v>
      </c>
    </row>
    <row r="3254" spans="1:6" x14ac:dyDescent="0.2">
      <c r="A3254" s="92"/>
      <c r="B3254" s="5" t="s">
        <v>7470</v>
      </c>
      <c r="C3254" s="5" t="s">
        <v>7471</v>
      </c>
      <c r="D3254" s="5" t="s">
        <v>1891</v>
      </c>
      <c r="E3254" s="16" t="b">
        <v>1</v>
      </c>
      <c r="F3254" s="38" t="s">
        <v>13932</v>
      </c>
    </row>
    <row r="3255" spans="1:6" x14ac:dyDescent="0.2">
      <c r="A3255" s="92"/>
      <c r="B3255" s="5" t="s">
        <v>7472</v>
      </c>
      <c r="C3255" s="5" t="s">
        <v>7473</v>
      </c>
      <c r="D3255" s="5" t="s">
        <v>1891</v>
      </c>
      <c r="E3255" s="16" t="b">
        <v>1</v>
      </c>
      <c r="F3255" s="38" t="s">
        <v>13933</v>
      </c>
    </row>
    <row r="3256" spans="1:6" x14ac:dyDescent="0.2">
      <c r="A3256" s="92"/>
      <c r="B3256" s="5" t="s">
        <v>7474</v>
      </c>
      <c r="C3256" s="5" t="s">
        <v>7475</v>
      </c>
      <c r="D3256" s="5" t="s">
        <v>1891</v>
      </c>
      <c r="E3256" s="16" t="b">
        <v>1</v>
      </c>
      <c r="F3256" s="38" t="s">
        <v>13934</v>
      </c>
    </row>
    <row r="3257" spans="1:6" x14ac:dyDescent="0.2">
      <c r="A3257" s="92"/>
      <c r="B3257" s="5" t="s">
        <v>7476</v>
      </c>
      <c r="C3257" s="5" t="s">
        <v>7477</v>
      </c>
      <c r="D3257" s="5" t="s">
        <v>1891</v>
      </c>
      <c r="E3257" s="16" t="b">
        <v>1</v>
      </c>
      <c r="F3257" s="38" t="s">
        <v>13935</v>
      </c>
    </row>
    <row r="3258" spans="1:6" x14ac:dyDescent="0.2">
      <c r="A3258" s="92"/>
      <c r="B3258" s="5" t="s">
        <v>7478</v>
      </c>
      <c r="C3258" s="5" t="s">
        <v>7479</v>
      </c>
      <c r="D3258" s="5" t="s">
        <v>1891</v>
      </c>
      <c r="E3258" s="16" t="b">
        <v>1</v>
      </c>
      <c r="F3258" s="38" t="s">
        <v>13936</v>
      </c>
    </row>
    <row r="3259" spans="1:6" x14ac:dyDescent="0.2">
      <c r="A3259" s="92"/>
      <c r="B3259" s="5" t="s">
        <v>7480</v>
      </c>
      <c r="C3259" s="5" t="s">
        <v>7481</v>
      </c>
      <c r="D3259" s="5" t="s">
        <v>1891</v>
      </c>
      <c r="E3259" s="16" t="b">
        <v>1</v>
      </c>
      <c r="F3259" s="38" t="s">
        <v>13937</v>
      </c>
    </row>
    <row r="3260" spans="1:6" x14ac:dyDescent="0.2">
      <c r="A3260" s="92"/>
      <c r="B3260" s="5" t="s">
        <v>7482</v>
      </c>
      <c r="C3260" s="5" t="s">
        <v>7483</v>
      </c>
      <c r="D3260" s="5" t="s">
        <v>1891</v>
      </c>
      <c r="E3260" s="16" t="b">
        <v>1</v>
      </c>
      <c r="F3260" s="38" t="s">
        <v>13938</v>
      </c>
    </row>
    <row r="3261" spans="1:6" x14ac:dyDescent="0.2">
      <c r="A3261" s="92"/>
      <c r="B3261" s="5" t="s">
        <v>7484</v>
      </c>
      <c r="C3261" s="5" t="s">
        <v>7485</v>
      </c>
      <c r="D3261" s="5" t="s">
        <v>1891</v>
      </c>
      <c r="E3261" s="16" t="b">
        <v>1</v>
      </c>
      <c r="F3261" s="38" t="s">
        <v>13939</v>
      </c>
    </row>
    <row r="3262" spans="1:6" x14ac:dyDescent="0.2">
      <c r="A3262" s="92"/>
      <c r="B3262" s="5" t="s">
        <v>7486</v>
      </c>
      <c r="C3262" s="5" t="s">
        <v>7487</v>
      </c>
      <c r="D3262" s="5" t="s">
        <v>1891</v>
      </c>
      <c r="E3262" s="16" t="b">
        <v>1</v>
      </c>
      <c r="F3262" s="38" t="s">
        <v>13940</v>
      </c>
    </row>
    <row r="3263" spans="1:6" x14ac:dyDescent="0.2">
      <c r="A3263" s="92"/>
      <c r="B3263" s="5" t="s">
        <v>7488</v>
      </c>
      <c r="C3263" s="5" t="s">
        <v>7489</v>
      </c>
      <c r="D3263" s="5" t="s">
        <v>1891</v>
      </c>
      <c r="E3263" s="16" t="b">
        <v>1</v>
      </c>
      <c r="F3263" s="38" t="s">
        <v>13941</v>
      </c>
    </row>
    <row r="3264" spans="1:6" x14ac:dyDescent="0.2">
      <c r="A3264" s="92"/>
      <c r="B3264" s="5" t="s">
        <v>7490</v>
      </c>
      <c r="C3264" s="5" t="s">
        <v>3835</v>
      </c>
      <c r="D3264" s="5" t="s">
        <v>1891</v>
      </c>
      <c r="E3264" s="16" t="b">
        <v>1</v>
      </c>
      <c r="F3264" s="38" t="s">
        <v>13942</v>
      </c>
    </row>
    <row r="3265" spans="1:6" x14ac:dyDescent="0.2">
      <c r="A3265" s="92"/>
      <c r="B3265" s="5" t="s">
        <v>7491</v>
      </c>
      <c r="C3265" s="5" t="s">
        <v>7492</v>
      </c>
      <c r="D3265" s="5" t="s">
        <v>1891</v>
      </c>
      <c r="E3265" s="16" t="b">
        <v>1</v>
      </c>
      <c r="F3265" s="38" t="s">
        <v>13943</v>
      </c>
    </row>
    <row r="3266" spans="1:6" x14ac:dyDescent="0.2">
      <c r="A3266" s="92"/>
      <c r="B3266" s="5" t="s">
        <v>7493</v>
      </c>
      <c r="C3266" s="5" t="s">
        <v>7494</v>
      </c>
      <c r="D3266" s="5" t="s">
        <v>1589</v>
      </c>
      <c r="E3266" s="16" t="b">
        <v>1</v>
      </c>
      <c r="F3266" s="38" t="s">
        <v>13944</v>
      </c>
    </row>
    <row r="3267" spans="1:6" x14ac:dyDescent="0.2">
      <c r="A3267" s="92"/>
      <c r="B3267" s="5" t="s">
        <v>7495</v>
      </c>
      <c r="C3267" s="5" t="s">
        <v>7494</v>
      </c>
      <c r="D3267" s="5" t="s">
        <v>1891</v>
      </c>
      <c r="E3267" s="16" t="b">
        <v>1</v>
      </c>
      <c r="F3267" s="38" t="s">
        <v>13945</v>
      </c>
    </row>
    <row r="3268" spans="1:6" x14ac:dyDescent="0.2">
      <c r="A3268" s="92"/>
      <c r="B3268" s="5" t="s">
        <v>7496</v>
      </c>
      <c r="C3268" s="5" t="s">
        <v>7497</v>
      </c>
      <c r="D3268" s="5" t="s">
        <v>1891</v>
      </c>
      <c r="E3268" s="16" t="b">
        <v>1</v>
      </c>
      <c r="F3268" s="38" t="s">
        <v>13946</v>
      </c>
    </row>
    <row r="3269" spans="1:6" x14ac:dyDescent="0.2">
      <c r="A3269" s="92"/>
      <c r="B3269" s="5" t="s">
        <v>7498</v>
      </c>
      <c r="C3269" s="5" t="s">
        <v>7499</v>
      </c>
      <c r="D3269" s="5" t="s">
        <v>1891</v>
      </c>
      <c r="E3269" s="16" t="b">
        <v>1</v>
      </c>
      <c r="F3269" s="38" t="s">
        <v>13947</v>
      </c>
    </row>
    <row r="3270" spans="1:6" x14ac:dyDescent="0.2">
      <c r="A3270" s="92"/>
      <c r="B3270" s="5" t="s">
        <v>7500</v>
      </c>
      <c r="C3270" s="5" t="s">
        <v>7501</v>
      </c>
      <c r="D3270" s="5" t="s">
        <v>1891</v>
      </c>
      <c r="E3270" s="16" t="b">
        <v>1</v>
      </c>
      <c r="F3270" s="38" t="s">
        <v>13948</v>
      </c>
    </row>
    <row r="3271" spans="1:6" x14ac:dyDescent="0.2">
      <c r="A3271" s="92"/>
      <c r="B3271" s="5" t="s">
        <v>7502</v>
      </c>
      <c r="C3271" s="5" t="s">
        <v>7503</v>
      </c>
      <c r="D3271" s="5" t="s">
        <v>1891</v>
      </c>
      <c r="E3271" s="16" t="b">
        <v>1</v>
      </c>
      <c r="F3271" s="38" t="s">
        <v>13949</v>
      </c>
    </row>
    <row r="3272" spans="1:6" x14ac:dyDescent="0.2">
      <c r="A3272" s="92"/>
      <c r="B3272" s="5" t="s">
        <v>7504</v>
      </c>
      <c r="C3272" s="5" t="s">
        <v>7505</v>
      </c>
      <c r="D3272" s="5" t="s">
        <v>1891</v>
      </c>
      <c r="E3272" s="16" t="b">
        <v>1</v>
      </c>
      <c r="F3272" s="38" t="s">
        <v>13950</v>
      </c>
    </row>
    <row r="3273" spans="1:6" x14ac:dyDescent="0.2">
      <c r="A3273" s="92"/>
      <c r="B3273" s="5" t="s">
        <v>7506</v>
      </c>
      <c r="C3273" s="5" t="s">
        <v>7507</v>
      </c>
      <c r="D3273" s="5" t="s">
        <v>1891</v>
      </c>
      <c r="E3273" s="16" t="b">
        <v>1</v>
      </c>
      <c r="F3273" s="38" t="s">
        <v>13951</v>
      </c>
    </row>
    <row r="3274" spans="1:6" x14ac:dyDescent="0.2">
      <c r="A3274" s="92"/>
      <c r="B3274" s="5" t="s">
        <v>7508</v>
      </c>
      <c r="C3274" s="5" t="s">
        <v>7509</v>
      </c>
      <c r="D3274" s="5" t="s">
        <v>1891</v>
      </c>
      <c r="E3274" s="16" t="b">
        <v>1</v>
      </c>
      <c r="F3274" s="38" t="s">
        <v>13952</v>
      </c>
    </row>
    <row r="3275" spans="1:6" x14ac:dyDescent="0.2">
      <c r="A3275" s="92"/>
      <c r="B3275" s="5" t="s">
        <v>7510</v>
      </c>
      <c r="C3275" s="5" t="s">
        <v>7511</v>
      </c>
      <c r="D3275" s="5" t="s">
        <v>1891</v>
      </c>
      <c r="E3275" s="16" t="b">
        <v>1</v>
      </c>
      <c r="F3275" s="38" t="s">
        <v>13953</v>
      </c>
    </row>
    <row r="3276" spans="1:6" x14ac:dyDescent="0.2">
      <c r="A3276" s="92"/>
      <c r="B3276" s="5" t="s">
        <v>7512</v>
      </c>
      <c r="C3276" s="5" t="s">
        <v>7513</v>
      </c>
      <c r="D3276" s="5" t="s">
        <v>1891</v>
      </c>
      <c r="E3276" s="16" t="b">
        <v>1</v>
      </c>
      <c r="F3276" s="38" t="s">
        <v>13954</v>
      </c>
    </row>
    <row r="3277" spans="1:6" x14ac:dyDescent="0.2">
      <c r="A3277" s="93"/>
      <c r="B3277" s="14" t="s">
        <v>7514</v>
      </c>
      <c r="C3277" s="14" t="s">
        <v>7515</v>
      </c>
      <c r="D3277" s="14" t="s">
        <v>1891</v>
      </c>
      <c r="E3277" s="17" t="b">
        <v>1</v>
      </c>
      <c r="F3277" s="39" t="s">
        <v>13955</v>
      </c>
    </row>
    <row r="3278" spans="1:6" x14ac:dyDescent="0.2">
      <c r="A3278" s="91" t="str">
        <f>HYPERLINK("[#]Codes_for_GE_Names!A221:H221","PHILIPPINES")</f>
        <v>PHILIPPINES</v>
      </c>
      <c r="B3278" s="11" t="s">
        <v>7516</v>
      </c>
      <c r="C3278" s="11" t="s">
        <v>16227</v>
      </c>
      <c r="D3278" s="29" t="s">
        <v>1891</v>
      </c>
      <c r="E3278" s="30" t="b">
        <v>0</v>
      </c>
      <c r="F3278" s="46" t="s">
        <v>11653</v>
      </c>
    </row>
    <row r="3279" spans="1:6" x14ac:dyDescent="0.2">
      <c r="A3279" s="92"/>
      <c r="B3279" s="5" t="s">
        <v>7517</v>
      </c>
      <c r="C3279" s="5" t="s">
        <v>7518</v>
      </c>
      <c r="D3279" s="5" t="s">
        <v>1589</v>
      </c>
      <c r="E3279" s="16" t="b">
        <v>1</v>
      </c>
      <c r="F3279" s="38" t="s">
        <v>13956</v>
      </c>
    </row>
    <row r="3280" spans="1:6" x14ac:dyDescent="0.2">
      <c r="A3280" s="92"/>
      <c r="B3280" s="5" t="s">
        <v>7519</v>
      </c>
      <c r="C3280" s="5" t="s">
        <v>7520</v>
      </c>
      <c r="D3280" s="5" t="s">
        <v>1589</v>
      </c>
      <c r="E3280" s="16" t="b">
        <v>1</v>
      </c>
      <c r="F3280" s="38" t="s">
        <v>13957</v>
      </c>
    </row>
    <row r="3281" spans="1:6" x14ac:dyDescent="0.2">
      <c r="A3281" s="92"/>
      <c r="B3281" s="5" t="s">
        <v>16692</v>
      </c>
      <c r="C3281" s="5" t="s">
        <v>16694</v>
      </c>
      <c r="D3281" s="5" t="s">
        <v>1589</v>
      </c>
      <c r="E3281" s="16" t="b">
        <v>1</v>
      </c>
      <c r="F3281" s="44" t="s">
        <v>11653</v>
      </c>
    </row>
    <row r="3282" spans="1:6" x14ac:dyDescent="0.2">
      <c r="A3282" s="92"/>
      <c r="B3282" s="5" t="s">
        <v>16693</v>
      </c>
      <c r="C3282" s="5" t="s">
        <v>16695</v>
      </c>
      <c r="D3282" s="5" t="s">
        <v>1589</v>
      </c>
      <c r="E3282" s="16" t="b">
        <v>1</v>
      </c>
      <c r="F3282" s="44" t="s">
        <v>11653</v>
      </c>
    </row>
    <row r="3283" spans="1:6" x14ac:dyDescent="0.2">
      <c r="A3283" s="92"/>
      <c r="B3283" s="5" t="s">
        <v>7521</v>
      </c>
      <c r="C3283" s="5" t="s">
        <v>7522</v>
      </c>
      <c r="D3283" s="5" t="s">
        <v>1589</v>
      </c>
      <c r="E3283" s="16" t="b">
        <v>1</v>
      </c>
      <c r="F3283" s="38" t="s">
        <v>13958</v>
      </c>
    </row>
    <row r="3284" spans="1:6" x14ac:dyDescent="0.2">
      <c r="A3284" s="92"/>
      <c r="B3284" s="5" t="s">
        <v>7523</v>
      </c>
      <c r="C3284" s="5" t="s">
        <v>7524</v>
      </c>
      <c r="D3284" s="5" t="s">
        <v>1589</v>
      </c>
      <c r="E3284" s="16" t="b">
        <v>1</v>
      </c>
      <c r="F3284" s="38" t="s">
        <v>13959</v>
      </c>
    </row>
    <row r="3285" spans="1:6" x14ac:dyDescent="0.2">
      <c r="A3285" s="92"/>
      <c r="B3285" s="5" t="s">
        <v>7525</v>
      </c>
      <c r="C3285" s="5" t="s">
        <v>7526</v>
      </c>
      <c r="D3285" s="25" t="s">
        <v>1891</v>
      </c>
      <c r="E3285" s="26" t="b">
        <v>0</v>
      </c>
      <c r="F3285" s="44" t="s">
        <v>11653</v>
      </c>
    </row>
    <row r="3286" spans="1:6" x14ac:dyDescent="0.2">
      <c r="A3286" s="92"/>
      <c r="B3286" s="5" t="s">
        <v>7527</v>
      </c>
      <c r="C3286" s="5" t="s">
        <v>7528</v>
      </c>
      <c r="D3286" s="5" t="s">
        <v>1589</v>
      </c>
      <c r="E3286" s="16" t="b">
        <v>1</v>
      </c>
      <c r="F3286" s="38" t="s">
        <v>13960</v>
      </c>
    </row>
    <row r="3287" spans="1:6" x14ac:dyDescent="0.2">
      <c r="A3287" s="92"/>
      <c r="B3287" s="5" t="s">
        <v>7529</v>
      </c>
      <c r="C3287" s="5" t="s">
        <v>7530</v>
      </c>
      <c r="D3287" s="5" t="s">
        <v>1589</v>
      </c>
      <c r="E3287" s="16" t="b">
        <v>1</v>
      </c>
      <c r="F3287" s="38" t="s">
        <v>13961</v>
      </c>
    </row>
    <row r="3288" spans="1:6" x14ac:dyDescent="0.2">
      <c r="A3288" s="92"/>
      <c r="B3288" s="5" t="s">
        <v>7531</v>
      </c>
      <c r="C3288" s="5" t="s">
        <v>7532</v>
      </c>
      <c r="D3288" s="5" t="s">
        <v>1589</v>
      </c>
      <c r="E3288" s="16" t="b">
        <v>1</v>
      </c>
      <c r="F3288" s="38" t="s">
        <v>13962</v>
      </c>
    </row>
    <row r="3289" spans="1:6" x14ac:dyDescent="0.2">
      <c r="A3289" s="92"/>
      <c r="B3289" s="5" t="s">
        <v>7533</v>
      </c>
      <c r="C3289" s="5" t="s">
        <v>7534</v>
      </c>
      <c r="D3289" s="5" t="s">
        <v>1589</v>
      </c>
      <c r="E3289" s="16" t="b">
        <v>1</v>
      </c>
      <c r="F3289" s="38" t="s">
        <v>13963</v>
      </c>
    </row>
    <row r="3290" spans="1:6" x14ac:dyDescent="0.2">
      <c r="A3290" s="92"/>
      <c r="B3290" s="5" t="s">
        <v>7535</v>
      </c>
      <c r="C3290" s="5" t="s">
        <v>7536</v>
      </c>
      <c r="D3290" s="5" t="s">
        <v>1589</v>
      </c>
      <c r="E3290" s="16" t="b">
        <v>1</v>
      </c>
      <c r="F3290" s="38" t="s">
        <v>13964</v>
      </c>
    </row>
    <row r="3291" spans="1:6" x14ac:dyDescent="0.2">
      <c r="A3291" s="92"/>
      <c r="B3291" s="5" t="s">
        <v>7537</v>
      </c>
      <c r="C3291" s="5" t="s">
        <v>7538</v>
      </c>
      <c r="D3291" s="5" t="s">
        <v>7539</v>
      </c>
      <c r="E3291" s="16" t="b">
        <v>1</v>
      </c>
      <c r="F3291" s="38" t="s">
        <v>13965</v>
      </c>
    </row>
    <row r="3292" spans="1:6" x14ac:dyDescent="0.2">
      <c r="A3292" s="92"/>
      <c r="B3292" s="5" t="s">
        <v>7540</v>
      </c>
      <c r="C3292" s="5" t="s">
        <v>7541</v>
      </c>
      <c r="D3292" s="5" t="s">
        <v>1589</v>
      </c>
      <c r="E3292" s="16" t="b">
        <v>1</v>
      </c>
      <c r="F3292" s="38" t="s">
        <v>13966</v>
      </c>
    </row>
    <row r="3293" spans="1:6" x14ac:dyDescent="0.2">
      <c r="A3293" s="92"/>
      <c r="B3293" s="5" t="s">
        <v>7542</v>
      </c>
      <c r="C3293" s="5" t="s">
        <v>7543</v>
      </c>
      <c r="D3293" s="25" t="s">
        <v>1891</v>
      </c>
      <c r="E3293" s="26" t="b">
        <v>0</v>
      </c>
      <c r="F3293" s="44" t="s">
        <v>11653</v>
      </c>
    </row>
    <row r="3294" spans="1:6" x14ac:dyDescent="0.2">
      <c r="A3294" s="92"/>
      <c r="B3294" s="5" t="s">
        <v>7544</v>
      </c>
      <c r="C3294" s="5" t="s">
        <v>7545</v>
      </c>
      <c r="D3294" s="5" t="s">
        <v>1589</v>
      </c>
      <c r="E3294" s="16" t="b">
        <v>1</v>
      </c>
      <c r="F3294" s="38" t="s">
        <v>13967</v>
      </c>
    </row>
    <row r="3295" spans="1:6" x14ac:dyDescent="0.2">
      <c r="A3295" s="92"/>
      <c r="B3295" s="5" t="s">
        <v>7546</v>
      </c>
      <c r="C3295" s="5" t="s">
        <v>7547</v>
      </c>
      <c r="D3295" s="5" t="s">
        <v>1589</v>
      </c>
      <c r="E3295" s="16" t="b">
        <v>1</v>
      </c>
      <c r="F3295" s="38" t="s">
        <v>13968</v>
      </c>
    </row>
    <row r="3296" spans="1:6" x14ac:dyDescent="0.2">
      <c r="A3296" s="92"/>
      <c r="B3296" s="5" t="s">
        <v>7548</v>
      </c>
      <c r="C3296" s="5" t="s">
        <v>7549</v>
      </c>
      <c r="D3296" s="5" t="s">
        <v>1589</v>
      </c>
      <c r="E3296" s="16" t="b">
        <v>1</v>
      </c>
      <c r="F3296" s="38" t="s">
        <v>13969</v>
      </c>
    </row>
    <row r="3297" spans="1:6" x14ac:dyDescent="0.2">
      <c r="A3297" s="92"/>
      <c r="B3297" s="5" t="s">
        <v>7550</v>
      </c>
      <c r="C3297" s="5" t="s">
        <v>7551</v>
      </c>
      <c r="D3297" s="5" t="s">
        <v>1589</v>
      </c>
      <c r="E3297" s="16" t="b">
        <v>1</v>
      </c>
      <c r="F3297" s="38" t="s">
        <v>13970</v>
      </c>
    </row>
    <row r="3298" spans="1:6" x14ac:dyDescent="0.2">
      <c r="A3298" s="92"/>
      <c r="B3298" s="5" t="s">
        <v>7552</v>
      </c>
      <c r="C3298" s="5" t="s">
        <v>7553</v>
      </c>
      <c r="D3298" s="5" t="s">
        <v>1589</v>
      </c>
      <c r="E3298" s="16" t="b">
        <v>1</v>
      </c>
      <c r="F3298" s="38" t="s">
        <v>13971</v>
      </c>
    </row>
    <row r="3299" spans="1:6" x14ac:dyDescent="0.2">
      <c r="A3299" s="92"/>
      <c r="B3299" s="5" t="s">
        <v>7554</v>
      </c>
      <c r="C3299" s="5" t="s">
        <v>3671</v>
      </c>
      <c r="D3299" s="5" t="s">
        <v>7539</v>
      </c>
      <c r="E3299" s="16" t="b">
        <v>1</v>
      </c>
      <c r="F3299" s="38" t="s">
        <v>13972</v>
      </c>
    </row>
    <row r="3300" spans="1:6" x14ac:dyDescent="0.2">
      <c r="A3300" s="92"/>
      <c r="B3300" s="5" t="s">
        <v>7555</v>
      </c>
      <c r="C3300" s="5" t="s">
        <v>7556</v>
      </c>
      <c r="D3300" s="25" t="s">
        <v>1891</v>
      </c>
      <c r="E3300" s="26" t="b">
        <v>0</v>
      </c>
      <c r="F3300" s="44" t="s">
        <v>11653</v>
      </c>
    </row>
    <row r="3301" spans="1:6" x14ac:dyDescent="0.2">
      <c r="A3301" s="92"/>
      <c r="B3301" s="5" t="s">
        <v>7557</v>
      </c>
      <c r="C3301" s="5" t="s">
        <v>7558</v>
      </c>
      <c r="D3301" s="5" t="s">
        <v>1589</v>
      </c>
      <c r="E3301" s="16" t="b">
        <v>1</v>
      </c>
      <c r="F3301" s="38" t="s">
        <v>13973</v>
      </c>
    </row>
    <row r="3302" spans="1:6" x14ac:dyDescent="0.2">
      <c r="A3302" s="92"/>
      <c r="B3302" s="5" t="s">
        <v>7559</v>
      </c>
      <c r="C3302" s="5" t="s">
        <v>7560</v>
      </c>
      <c r="D3302" s="5" t="s">
        <v>1589</v>
      </c>
      <c r="E3302" s="16" t="b">
        <v>1</v>
      </c>
      <c r="F3302" s="38" t="s">
        <v>13974</v>
      </c>
    </row>
    <row r="3303" spans="1:6" x14ac:dyDescent="0.2">
      <c r="A3303" s="92"/>
      <c r="B3303" s="5" t="s">
        <v>7561</v>
      </c>
      <c r="C3303" s="5" t="s">
        <v>7562</v>
      </c>
      <c r="D3303" s="5" t="s">
        <v>1589</v>
      </c>
      <c r="E3303" s="16" t="b">
        <v>1</v>
      </c>
      <c r="F3303" s="38" t="s">
        <v>13975</v>
      </c>
    </row>
    <row r="3304" spans="1:6" x14ac:dyDescent="0.2">
      <c r="A3304" s="92"/>
      <c r="B3304" s="5" t="s">
        <v>7563</v>
      </c>
      <c r="C3304" s="5" t="s">
        <v>7564</v>
      </c>
      <c r="D3304" s="5" t="s">
        <v>7565</v>
      </c>
      <c r="E3304" s="16" t="b">
        <v>1</v>
      </c>
      <c r="F3304" s="38" t="s">
        <v>13976</v>
      </c>
    </row>
    <row r="3305" spans="1:6" x14ac:dyDescent="0.2">
      <c r="A3305" s="92"/>
      <c r="B3305" s="5" t="s">
        <v>7566</v>
      </c>
      <c r="C3305" s="5" t="s">
        <v>7567</v>
      </c>
      <c r="D3305" s="5" t="s">
        <v>1589</v>
      </c>
      <c r="E3305" s="16" t="b">
        <v>1</v>
      </c>
      <c r="F3305" s="38" t="s">
        <v>13977</v>
      </c>
    </row>
    <row r="3306" spans="1:6" x14ac:dyDescent="0.2">
      <c r="A3306" s="92"/>
      <c r="B3306" s="5" t="s">
        <v>7568</v>
      </c>
      <c r="C3306" s="5" t="s">
        <v>7569</v>
      </c>
      <c r="D3306" s="5" t="s">
        <v>1589</v>
      </c>
      <c r="E3306" s="16" t="b">
        <v>1</v>
      </c>
      <c r="F3306" s="38" t="s">
        <v>13978</v>
      </c>
    </row>
    <row r="3307" spans="1:6" x14ac:dyDescent="0.2">
      <c r="A3307" s="92"/>
      <c r="B3307" s="5" t="s">
        <v>7570</v>
      </c>
      <c r="C3307" s="5" t="s">
        <v>16228</v>
      </c>
      <c r="D3307" s="25" t="s">
        <v>1891</v>
      </c>
      <c r="E3307" s="26" t="b">
        <v>0</v>
      </c>
      <c r="F3307" s="44" t="s">
        <v>11653</v>
      </c>
    </row>
    <row r="3308" spans="1:6" x14ac:dyDescent="0.2">
      <c r="A3308" s="92"/>
      <c r="B3308" s="5" t="s">
        <v>7571</v>
      </c>
      <c r="C3308" s="5" t="s">
        <v>7572</v>
      </c>
      <c r="D3308" s="5" t="s">
        <v>1589</v>
      </c>
      <c r="E3308" s="16" t="b">
        <v>1</v>
      </c>
      <c r="F3308" s="38" t="s">
        <v>13979</v>
      </c>
    </row>
    <row r="3309" spans="1:6" x14ac:dyDescent="0.2">
      <c r="A3309" s="92"/>
      <c r="B3309" s="5" t="s">
        <v>7573</v>
      </c>
      <c r="C3309" s="5" t="s">
        <v>7574</v>
      </c>
      <c r="D3309" s="5" t="s">
        <v>1589</v>
      </c>
      <c r="E3309" s="16" t="b">
        <v>1</v>
      </c>
      <c r="F3309" s="38" t="s">
        <v>13980</v>
      </c>
    </row>
    <row r="3310" spans="1:6" x14ac:dyDescent="0.2">
      <c r="A3310" s="92"/>
      <c r="B3310" s="5" t="s">
        <v>7575</v>
      </c>
      <c r="C3310" s="5" t="s">
        <v>7576</v>
      </c>
      <c r="D3310" s="5" t="s">
        <v>7565</v>
      </c>
      <c r="E3310" s="16" t="b">
        <v>1</v>
      </c>
      <c r="F3310" s="38" t="s">
        <v>13981</v>
      </c>
    </row>
    <row r="3311" spans="1:6" x14ac:dyDescent="0.2">
      <c r="A3311" s="92"/>
      <c r="B3311" s="5" t="s">
        <v>7577</v>
      </c>
      <c r="C3311" s="5" t="s">
        <v>7578</v>
      </c>
      <c r="D3311" s="5" t="s">
        <v>1589</v>
      </c>
      <c r="E3311" s="16" t="b">
        <v>1</v>
      </c>
      <c r="F3311" s="38" t="s">
        <v>13982</v>
      </c>
    </row>
    <row r="3312" spans="1:6" x14ac:dyDescent="0.2">
      <c r="A3312" s="92"/>
      <c r="B3312" s="5" t="s">
        <v>7579</v>
      </c>
      <c r="C3312" s="5" t="s">
        <v>7580</v>
      </c>
      <c r="D3312" s="5" t="s">
        <v>1589</v>
      </c>
      <c r="E3312" s="16" t="b">
        <v>1</v>
      </c>
      <c r="F3312" s="38" t="s">
        <v>13983</v>
      </c>
    </row>
    <row r="3313" spans="1:6" x14ac:dyDescent="0.2">
      <c r="A3313" s="92"/>
      <c r="B3313" s="5" t="s">
        <v>7581</v>
      </c>
      <c r="C3313" s="5" t="s">
        <v>7582</v>
      </c>
      <c r="D3313" s="5" t="s">
        <v>1589</v>
      </c>
      <c r="E3313" s="16" t="b">
        <v>1</v>
      </c>
      <c r="F3313" s="38" t="s">
        <v>13984</v>
      </c>
    </row>
    <row r="3314" spans="1:6" x14ac:dyDescent="0.2">
      <c r="A3314" s="92"/>
      <c r="B3314" s="5" t="s">
        <v>7583</v>
      </c>
      <c r="C3314" s="5" t="s">
        <v>7584</v>
      </c>
      <c r="D3314" s="25" t="s">
        <v>1891</v>
      </c>
      <c r="E3314" s="26" t="b">
        <v>0</v>
      </c>
      <c r="F3314" s="44" t="s">
        <v>11653</v>
      </c>
    </row>
    <row r="3315" spans="1:6" x14ac:dyDescent="0.2">
      <c r="A3315" s="92"/>
      <c r="B3315" s="5" t="s">
        <v>7585</v>
      </c>
      <c r="C3315" s="5" t="s">
        <v>7586</v>
      </c>
      <c r="D3315" s="5" t="s">
        <v>7565</v>
      </c>
      <c r="E3315" s="16" t="b">
        <v>1</v>
      </c>
      <c r="F3315" s="38" t="s">
        <v>13985</v>
      </c>
    </row>
    <row r="3316" spans="1:6" x14ac:dyDescent="0.2">
      <c r="A3316" s="92"/>
      <c r="B3316" s="5" t="s">
        <v>7587</v>
      </c>
      <c r="C3316" s="5" t="s">
        <v>7588</v>
      </c>
      <c r="D3316" s="5" t="s">
        <v>1589</v>
      </c>
      <c r="E3316" s="16" t="b">
        <v>1</v>
      </c>
      <c r="F3316" s="38" t="s">
        <v>13986</v>
      </c>
    </row>
    <row r="3317" spans="1:6" x14ac:dyDescent="0.2">
      <c r="A3317" s="92"/>
      <c r="B3317" s="5" t="s">
        <v>7589</v>
      </c>
      <c r="C3317" s="5" t="s">
        <v>7590</v>
      </c>
      <c r="D3317" s="5" t="s">
        <v>1589</v>
      </c>
      <c r="E3317" s="16" t="b">
        <v>1</v>
      </c>
      <c r="F3317" s="38" t="s">
        <v>13987</v>
      </c>
    </row>
    <row r="3318" spans="1:6" x14ac:dyDescent="0.2">
      <c r="A3318" s="92"/>
      <c r="B3318" s="5" t="s">
        <v>7591</v>
      </c>
      <c r="C3318" s="5" t="s">
        <v>7592</v>
      </c>
      <c r="D3318" s="5" t="s">
        <v>1589</v>
      </c>
      <c r="E3318" s="16" t="b">
        <v>1</v>
      </c>
      <c r="F3318" s="38" t="s">
        <v>13988</v>
      </c>
    </row>
    <row r="3319" spans="1:6" x14ac:dyDescent="0.2">
      <c r="A3319" s="92"/>
      <c r="B3319" s="5" t="s">
        <v>7593</v>
      </c>
      <c r="C3319" s="5" t="s">
        <v>7594</v>
      </c>
      <c r="D3319" s="5" t="s">
        <v>1589</v>
      </c>
      <c r="E3319" s="16" t="b">
        <v>1</v>
      </c>
      <c r="F3319" s="38" t="s">
        <v>13989</v>
      </c>
    </row>
    <row r="3320" spans="1:6" x14ac:dyDescent="0.2">
      <c r="A3320" s="92"/>
      <c r="B3320" s="5" t="s">
        <v>7595</v>
      </c>
      <c r="C3320" s="5" t="s">
        <v>7596</v>
      </c>
      <c r="D3320" s="5" t="s">
        <v>7565</v>
      </c>
      <c r="E3320" s="16" t="b">
        <v>1</v>
      </c>
      <c r="F3320" s="38" t="s">
        <v>13990</v>
      </c>
    </row>
    <row r="3321" spans="1:6" x14ac:dyDescent="0.2">
      <c r="A3321" s="92"/>
      <c r="B3321" s="5" t="s">
        <v>7597</v>
      </c>
      <c r="C3321" s="5" t="s">
        <v>7598</v>
      </c>
      <c r="D3321" s="5" t="s">
        <v>1589</v>
      </c>
      <c r="E3321" s="16" t="b">
        <v>1</v>
      </c>
      <c r="F3321" s="38" t="s">
        <v>13991</v>
      </c>
    </row>
    <row r="3322" spans="1:6" x14ac:dyDescent="0.2">
      <c r="A3322" s="92"/>
      <c r="B3322" s="5" t="s">
        <v>7599</v>
      </c>
      <c r="C3322" s="5" t="s">
        <v>7600</v>
      </c>
      <c r="D3322" s="5" t="s">
        <v>1589</v>
      </c>
      <c r="E3322" s="16" t="b">
        <v>1</v>
      </c>
      <c r="F3322" s="38" t="s">
        <v>13992</v>
      </c>
    </row>
    <row r="3323" spans="1:6" x14ac:dyDescent="0.2">
      <c r="A3323" s="92"/>
      <c r="B3323" s="5" t="s">
        <v>7601</v>
      </c>
      <c r="C3323" s="5" t="s">
        <v>7602</v>
      </c>
      <c r="D3323" s="5" t="s">
        <v>1589</v>
      </c>
      <c r="E3323" s="16" t="b">
        <v>1</v>
      </c>
      <c r="F3323" s="38" t="s">
        <v>13993</v>
      </c>
    </row>
    <row r="3324" spans="1:6" x14ac:dyDescent="0.2">
      <c r="A3324" s="92"/>
      <c r="B3324" s="5" t="s">
        <v>7603</v>
      </c>
      <c r="C3324" s="5" t="s">
        <v>7604</v>
      </c>
      <c r="D3324" s="25" t="s">
        <v>1891</v>
      </c>
      <c r="E3324" s="26" t="b">
        <v>0</v>
      </c>
      <c r="F3324" s="44" t="s">
        <v>11653</v>
      </c>
    </row>
    <row r="3325" spans="1:6" x14ac:dyDescent="0.2">
      <c r="A3325" s="92"/>
      <c r="B3325" s="5" t="s">
        <v>7605</v>
      </c>
      <c r="C3325" s="5" t="s">
        <v>7606</v>
      </c>
      <c r="D3325" s="5" t="s">
        <v>1589</v>
      </c>
      <c r="E3325" s="16" t="b">
        <v>1</v>
      </c>
      <c r="F3325" s="38" t="s">
        <v>13994</v>
      </c>
    </row>
    <row r="3326" spans="1:6" x14ac:dyDescent="0.2">
      <c r="A3326" s="92"/>
      <c r="B3326" s="5" t="s">
        <v>7607</v>
      </c>
      <c r="C3326" s="5" t="s">
        <v>7608</v>
      </c>
      <c r="D3326" s="5" t="s">
        <v>7565</v>
      </c>
      <c r="E3326" s="16" t="b">
        <v>1</v>
      </c>
      <c r="F3326" s="38" t="s">
        <v>13995</v>
      </c>
    </row>
    <row r="3327" spans="1:6" x14ac:dyDescent="0.2">
      <c r="A3327" s="92"/>
      <c r="B3327" s="5" t="s">
        <v>7609</v>
      </c>
      <c r="C3327" s="5" t="s">
        <v>7608</v>
      </c>
      <c r="D3327" s="5" t="s">
        <v>1589</v>
      </c>
      <c r="E3327" s="16" t="b">
        <v>1</v>
      </c>
      <c r="F3327" s="38" t="s">
        <v>13996</v>
      </c>
    </row>
    <row r="3328" spans="1:6" x14ac:dyDescent="0.2">
      <c r="A3328" s="92"/>
      <c r="B3328" s="5" t="s">
        <v>7610</v>
      </c>
      <c r="C3328" s="5" t="s">
        <v>7611</v>
      </c>
      <c r="D3328" s="5" t="s">
        <v>7565</v>
      </c>
      <c r="E3328" s="16" t="b">
        <v>1</v>
      </c>
      <c r="F3328" s="38" t="s">
        <v>13997</v>
      </c>
    </row>
    <row r="3329" spans="1:6" x14ac:dyDescent="0.2">
      <c r="A3329" s="92"/>
      <c r="B3329" s="5" t="s">
        <v>7612</v>
      </c>
      <c r="C3329" s="5" t="s">
        <v>7613</v>
      </c>
      <c r="D3329" s="5" t="s">
        <v>7565</v>
      </c>
      <c r="E3329" s="16" t="b">
        <v>1</v>
      </c>
      <c r="F3329" s="38" t="s">
        <v>13998</v>
      </c>
    </row>
    <row r="3330" spans="1:6" x14ac:dyDescent="0.2">
      <c r="A3330" s="92"/>
      <c r="B3330" s="5" t="s">
        <v>7614</v>
      </c>
      <c r="C3330" s="5" t="s">
        <v>7615</v>
      </c>
      <c r="D3330" s="5" t="s">
        <v>1589</v>
      </c>
      <c r="E3330" s="16" t="b">
        <v>1</v>
      </c>
      <c r="F3330" s="38" t="s">
        <v>13999</v>
      </c>
    </row>
    <row r="3331" spans="1:6" x14ac:dyDescent="0.2">
      <c r="A3331" s="92"/>
      <c r="B3331" s="5" t="s">
        <v>7616</v>
      </c>
      <c r="C3331" s="5" t="s">
        <v>7617</v>
      </c>
      <c r="D3331" s="5" t="s">
        <v>1589</v>
      </c>
      <c r="E3331" s="16" t="b">
        <v>1</v>
      </c>
      <c r="F3331" s="38" t="s">
        <v>14000</v>
      </c>
    </row>
    <row r="3332" spans="1:6" x14ac:dyDescent="0.2">
      <c r="A3332" s="92"/>
      <c r="B3332" s="5" t="s">
        <v>7618</v>
      </c>
      <c r="C3332" s="5" t="s">
        <v>7619</v>
      </c>
      <c r="D3332" s="25" t="s">
        <v>1891</v>
      </c>
      <c r="E3332" s="26" t="b">
        <v>0</v>
      </c>
      <c r="F3332" s="44" t="s">
        <v>11653</v>
      </c>
    </row>
    <row r="3333" spans="1:6" x14ac:dyDescent="0.2">
      <c r="A3333" s="92"/>
      <c r="B3333" s="5" t="s">
        <v>7620</v>
      </c>
      <c r="C3333" s="5" t="s">
        <v>7621</v>
      </c>
      <c r="D3333" s="5" t="s">
        <v>1589</v>
      </c>
      <c r="E3333" s="16" t="b">
        <v>1</v>
      </c>
      <c r="F3333" s="38" t="s">
        <v>14001</v>
      </c>
    </row>
    <row r="3334" spans="1:6" x14ac:dyDescent="0.2">
      <c r="A3334" s="92"/>
      <c r="B3334" s="5" t="s">
        <v>7622</v>
      </c>
      <c r="C3334" s="5" t="s">
        <v>7623</v>
      </c>
      <c r="D3334" s="5" t="s">
        <v>1589</v>
      </c>
      <c r="E3334" s="16" t="b">
        <v>1</v>
      </c>
      <c r="F3334" s="38" t="s">
        <v>14002</v>
      </c>
    </row>
    <row r="3335" spans="1:6" x14ac:dyDescent="0.2">
      <c r="A3335" s="92"/>
      <c r="B3335" s="5" t="s">
        <v>7624</v>
      </c>
      <c r="C3335" s="5" t="s">
        <v>7625</v>
      </c>
      <c r="D3335" s="5" t="s">
        <v>7565</v>
      </c>
      <c r="E3335" s="16" t="b">
        <v>1</v>
      </c>
      <c r="F3335" s="38" t="s">
        <v>14003</v>
      </c>
    </row>
    <row r="3336" spans="1:6" x14ac:dyDescent="0.2">
      <c r="A3336" s="92"/>
      <c r="B3336" s="5" t="s">
        <v>7626</v>
      </c>
      <c r="C3336" s="5" t="s">
        <v>7627</v>
      </c>
      <c r="D3336" s="5" t="s">
        <v>1589</v>
      </c>
      <c r="E3336" s="16" t="b">
        <v>1</v>
      </c>
      <c r="F3336" s="38" t="s">
        <v>14004</v>
      </c>
    </row>
    <row r="3337" spans="1:6" x14ac:dyDescent="0.2">
      <c r="A3337" s="92"/>
      <c r="B3337" s="5" t="s">
        <v>7628</v>
      </c>
      <c r="C3337" s="5" t="s">
        <v>7629</v>
      </c>
      <c r="D3337" s="5" t="s">
        <v>1589</v>
      </c>
      <c r="E3337" s="16" t="b">
        <v>1</v>
      </c>
      <c r="F3337" s="38" t="s">
        <v>14005</v>
      </c>
    </row>
    <row r="3338" spans="1:6" x14ac:dyDescent="0.2">
      <c r="A3338" s="92"/>
      <c r="B3338" s="5" t="s">
        <v>7630</v>
      </c>
      <c r="C3338" s="5" t="s">
        <v>7631</v>
      </c>
      <c r="D3338" s="5" t="s">
        <v>1589</v>
      </c>
      <c r="E3338" s="16" t="b">
        <v>1</v>
      </c>
      <c r="F3338" s="38" t="s">
        <v>14006</v>
      </c>
    </row>
    <row r="3339" spans="1:6" x14ac:dyDescent="0.2">
      <c r="A3339" s="92"/>
      <c r="B3339" s="5" t="s">
        <v>7632</v>
      </c>
      <c r="C3339" s="5" t="s">
        <v>7633</v>
      </c>
      <c r="D3339" s="5" t="s">
        <v>1589</v>
      </c>
      <c r="E3339" s="16" t="b">
        <v>1</v>
      </c>
      <c r="F3339" s="38" t="s">
        <v>14007</v>
      </c>
    </row>
    <row r="3340" spans="1:6" x14ac:dyDescent="0.2">
      <c r="A3340" s="92"/>
      <c r="B3340" s="5" t="s">
        <v>7634</v>
      </c>
      <c r="C3340" s="5" t="s">
        <v>16229</v>
      </c>
      <c r="D3340" s="25" t="s">
        <v>1891</v>
      </c>
      <c r="E3340" s="26" t="b">
        <v>0</v>
      </c>
      <c r="F3340" s="44" t="s">
        <v>11653</v>
      </c>
    </row>
    <row r="3341" spans="1:6" x14ac:dyDescent="0.2">
      <c r="A3341" s="92"/>
      <c r="B3341" s="5" t="s">
        <v>7636</v>
      </c>
      <c r="C3341" s="5" t="s">
        <v>7637</v>
      </c>
      <c r="D3341" s="5" t="s">
        <v>7565</v>
      </c>
      <c r="E3341" s="16" t="b">
        <v>1</v>
      </c>
      <c r="F3341" s="38" t="s">
        <v>14009</v>
      </c>
    </row>
    <row r="3342" spans="1:6" x14ac:dyDescent="0.2">
      <c r="A3342" s="92"/>
      <c r="B3342" s="5" t="s">
        <v>7638</v>
      </c>
      <c r="C3342" s="5" t="s">
        <v>7639</v>
      </c>
      <c r="D3342" s="5" t="s">
        <v>1589</v>
      </c>
      <c r="E3342" s="16" t="b">
        <v>1</v>
      </c>
      <c r="F3342" s="38" t="s">
        <v>14010</v>
      </c>
    </row>
    <row r="3343" spans="1:6" x14ac:dyDescent="0.2">
      <c r="A3343" s="92"/>
      <c r="B3343" s="5" t="s">
        <v>7640</v>
      </c>
      <c r="C3343" s="5" t="s">
        <v>7641</v>
      </c>
      <c r="D3343" s="5" t="s">
        <v>1589</v>
      </c>
      <c r="E3343" s="16" t="b">
        <v>1</v>
      </c>
      <c r="F3343" s="38" t="s">
        <v>14011</v>
      </c>
    </row>
    <row r="3344" spans="1:6" x14ac:dyDescent="0.2">
      <c r="A3344" s="92"/>
      <c r="B3344" s="5" t="s">
        <v>7635</v>
      </c>
      <c r="C3344" s="5" t="s">
        <v>16213</v>
      </c>
      <c r="D3344" s="5" t="s">
        <v>1589</v>
      </c>
      <c r="E3344" s="16" t="b">
        <v>1</v>
      </c>
      <c r="F3344" s="38" t="s">
        <v>14008</v>
      </c>
    </row>
    <row r="3345" spans="1:6" x14ac:dyDescent="0.2">
      <c r="A3345" s="92"/>
      <c r="B3345" s="5" t="s">
        <v>7642</v>
      </c>
      <c r="C3345" s="5" t="s">
        <v>7643</v>
      </c>
      <c r="D3345" s="5" t="s">
        <v>1589</v>
      </c>
      <c r="E3345" s="16" t="b">
        <v>1</v>
      </c>
      <c r="F3345" s="38" t="s">
        <v>14012</v>
      </c>
    </row>
    <row r="3346" spans="1:6" x14ac:dyDescent="0.2">
      <c r="A3346" s="92"/>
      <c r="B3346" s="5" t="s">
        <v>7644</v>
      </c>
      <c r="C3346" s="5" t="s">
        <v>7645</v>
      </c>
      <c r="D3346" s="5" t="s">
        <v>1589</v>
      </c>
      <c r="E3346" s="16" t="b">
        <v>1</v>
      </c>
      <c r="F3346" s="38" t="s">
        <v>14013</v>
      </c>
    </row>
    <row r="3347" spans="1:6" x14ac:dyDescent="0.2">
      <c r="A3347" s="92"/>
      <c r="B3347" s="5" t="s">
        <v>7646</v>
      </c>
      <c r="C3347" s="5" t="s">
        <v>7647</v>
      </c>
      <c r="D3347" s="25" t="s">
        <v>1891</v>
      </c>
      <c r="E3347" s="26" t="b">
        <v>0</v>
      </c>
      <c r="F3347" s="44" t="s">
        <v>11653</v>
      </c>
    </row>
    <row r="3348" spans="1:6" x14ac:dyDescent="0.2">
      <c r="A3348" s="92"/>
      <c r="B3348" s="5" t="s">
        <v>7648</v>
      </c>
      <c r="C3348" s="5" t="s">
        <v>7649</v>
      </c>
      <c r="D3348" s="5" t="s">
        <v>1589</v>
      </c>
      <c r="E3348" s="16" t="b">
        <v>1</v>
      </c>
      <c r="F3348" s="38" t="s">
        <v>14014</v>
      </c>
    </row>
    <row r="3349" spans="1:6" x14ac:dyDescent="0.2">
      <c r="A3349" s="92"/>
      <c r="B3349" s="5" t="s">
        <v>7650</v>
      </c>
      <c r="C3349" s="5" t="s">
        <v>7651</v>
      </c>
      <c r="D3349" s="5" t="s">
        <v>1589</v>
      </c>
      <c r="E3349" s="16" t="b">
        <v>1</v>
      </c>
      <c r="F3349" s="38" t="s">
        <v>14015</v>
      </c>
    </row>
    <row r="3350" spans="1:6" x14ac:dyDescent="0.2">
      <c r="A3350" s="92"/>
      <c r="B3350" s="5" t="s">
        <v>7652</v>
      </c>
      <c r="C3350" s="5" t="s">
        <v>7653</v>
      </c>
      <c r="D3350" s="5" t="s">
        <v>1589</v>
      </c>
      <c r="E3350" s="16" t="b">
        <v>1</v>
      </c>
      <c r="F3350" s="38" t="s">
        <v>14016</v>
      </c>
    </row>
    <row r="3351" spans="1:6" x14ac:dyDescent="0.2">
      <c r="A3351" s="92"/>
      <c r="B3351" s="5" t="s">
        <v>7654</v>
      </c>
      <c r="C3351" s="5" t="s">
        <v>7655</v>
      </c>
      <c r="D3351" s="5" t="s">
        <v>1589</v>
      </c>
      <c r="E3351" s="16" t="b">
        <v>1</v>
      </c>
      <c r="F3351" s="38" t="s">
        <v>14017</v>
      </c>
    </row>
    <row r="3352" spans="1:6" x14ac:dyDescent="0.2">
      <c r="A3352" s="92"/>
      <c r="B3352" s="5" t="s">
        <v>7656</v>
      </c>
      <c r="C3352" s="5" t="s">
        <v>7657</v>
      </c>
      <c r="D3352" s="5" t="s">
        <v>7539</v>
      </c>
      <c r="E3352" s="16" t="b">
        <v>1</v>
      </c>
      <c r="F3352" s="38" t="s">
        <v>14018</v>
      </c>
    </row>
    <row r="3353" spans="1:6" x14ac:dyDescent="0.2">
      <c r="A3353" s="92"/>
      <c r="B3353" s="5" t="s">
        <v>7658</v>
      </c>
      <c r="C3353" s="5" t="s">
        <v>7659</v>
      </c>
      <c r="D3353" s="5" t="s">
        <v>1589</v>
      </c>
      <c r="E3353" s="16" t="b">
        <v>1</v>
      </c>
      <c r="F3353" s="38" t="s">
        <v>14019</v>
      </c>
    </row>
    <row r="3354" spans="1:6" x14ac:dyDescent="0.2">
      <c r="A3354" s="92"/>
      <c r="B3354" s="5" t="s">
        <v>7660</v>
      </c>
      <c r="C3354" s="5" t="s">
        <v>7661</v>
      </c>
      <c r="D3354" s="5" t="s">
        <v>1589</v>
      </c>
      <c r="E3354" s="16" t="b">
        <v>1</v>
      </c>
      <c r="F3354" s="38" t="s">
        <v>14020</v>
      </c>
    </row>
    <row r="3355" spans="1:6" x14ac:dyDescent="0.2">
      <c r="A3355" s="92"/>
      <c r="B3355" s="5" t="s">
        <v>7662</v>
      </c>
      <c r="C3355" s="5" t="s">
        <v>7663</v>
      </c>
      <c r="D3355" s="5" t="s">
        <v>7565</v>
      </c>
      <c r="E3355" s="16" t="b">
        <v>1</v>
      </c>
      <c r="F3355" s="38" t="s">
        <v>14021</v>
      </c>
    </row>
    <row r="3356" spans="1:6" x14ac:dyDescent="0.2">
      <c r="A3356" s="92"/>
      <c r="B3356" s="5" t="s">
        <v>7664</v>
      </c>
      <c r="C3356" s="5" t="s">
        <v>16230</v>
      </c>
      <c r="D3356" s="25" t="s">
        <v>1891</v>
      </c>
      <c r="E3356" s="26" t="b">
        <v>0</v>
      </c>
      <c r="F3356" s="44" t="s">
        <v>11653</v>
      </c>
    </row>
    <row r="3357" spans="1:6" x14ac:dyDescent="0.2">
      <c r="A3357" s="92"/>
      <c r="B3357" s="5" t="s">
        <v>7665</v>
      </c>
      <c r="C3357" s="5" t="s">
        <v>7666</v>
      </c>
      <c r="D3357" s="5" t="s">
        <v>7539</v>
      </c>
      <c r="E3357" s="16" t="b">
        <v>1</v>
      </c>
      <c r="F3357" s="38" t="s">
        <v>14022</v>
      </c>
    </row>
    <row r="3358" spans="1:6" x14ac:dyDescent="0.2">
      <c r="A3358" s="92"/>
      <c r="B3358" s="5" t="s">
        <v>7667</v>
      </c>
      <c r="C3358" s="5" t="s">
        <v>7668</v>
      </c>
      <c r="D3358" s="5" t="s">
        <v>1589</v>
      </c>
      <c r="E3358" s="16" t="b">
        <v>1</v>
      </c>
      <c r="F3358" s="38" t="s">
        <v>14023</v>
      </c>
    </row>
    <row r="3359" spans="1:6" x14ac:dyDescent="0.2">
      <c r="A3359" s="92"/>
      <c r="B3359" s="5" t="s">
        <v>7669</v>
      </c>
      <c r="C3359" s="5" t="s">
        <v>7670</v>
      </c>
      <c r="D3359" s="5" t="s">
        <v>1589</v>
      </c>
      <c r="E3359" s="16" t="b">
        <v>1</v>
      </c>
      <c r="F3359" s="38" t="s">
        <v>14024</v>
      </c>
    </row>
    <row r="3360" spans="1:6" x14ac:dyDescent="0.2">
      <c r="A3360" s="92"/>
      <c r="B3360" s="5" t="s">
        <v>7671</v>
      </c>
      <c r="C3360" s="5" t="s">
        <v>7672</v>
      </c>
      <c r="D3360" s="5" t="s">
        <v>1589</v>
      </c>
      <c r="E3360" s="16" t="b">
        <v>1</v>
      </c>
      <c r="F3360" s="38" t="s">
        <v>14025</v>
      </c>
    </row>
    <row r="3361" spans="1:6" x14ac:dyDescent="0.2">
      <c r="A3361" s="92"/>
      <c r="B3361" s="5" t="s">
        <v>7673</v>
      </c>
      <c r="C3361" s="5" t="s">
        <v>7674</v>
      </c>
      <c r="D3361" s="5" t="s">
        <v>1589</v>
      </c>
      <c r="E3361" s="16" t="b">
        <v>1</v>
      </c>
      <c r="F3361" s="38" t="s">
        <v>14026</v>
      </c>
    </row>
    <row r="3362" spans="1:6" x14ac:dyDescent="0.2">
      <c r="A3362" s="92"/>
      <c r="B3362" s="5" t="s">
        <v>7675</v>
      </c>
      <c r="C3362" s="5" t="s">
        <v>7676</v>
      </c>
      <c r="D3362" s="25" t="s">
        <v>1891</v>
      </c>
      <c r="E3362" s="26" t="b">
        <v>0</v>
      </c>
      <c r="F3362" s="44" t="s">
        <v>11653</v>
      </c>
    </row>
    <row r="3363" spans="1:6" x14ac:dyDescent="0.2">
      <c r="A3363" s="92"/>
      <c r="B3363" s="5" t="s">
        <v>7677</v>
      </c>
      <c r="C3363" s="5" t="s">
        <v>7678</v>
      </c>
      <c r="D3363" s="5" t="s">
        <v>1589</v>
      </c>
      <c r="E3363" s="16" t="b">
        <v>1</v>
      </c>
      <c r="F3363" s="38" t="s">
        <v>14027</v>
      </c>
    </row>
    <row r="3364" spans="1:6" x14ac:dyDescent="0.2">
      <c r="A3364" s="92"/>
      <c r="B3364" s="5" t="s">
        <v>7679</v>
      </c>
      <c r="C3364" s="5" t="s">
        <v>7680</v>
      </c>
      <c r="D3364" s="5" t="s">
        <v>1589</v>
      </c>
      <c r="E3364" s="16" t="b">
        <v>1</v>
      </c>
      <c r="F3364" s="38" t="s">
        <v>14028</v>
      </c>
    </row>
    <row r="3365" spans="1:6" x14ac:dyDescent="0.2">
      <c r="A3365" s="92"/>
      <c r="B3365" s="5" t="s">
        <v>7681</v>
      </c>
      <c r="C3365" s="5" t="s">
        <v>7682</v>
      </c>
      <c r="D3365" s="5" t="s">
        <v>1589</v>
      </c>
      <c r="E3365" s="16" t="b">
        <v>1</v>
      </c>
      <c r="F3365" s="38" t="s">
        <v>14029</v>
      </c>
    </row>
    <row r="3366" spans="1:6" x14ac:dyDescent="0.2">
      <c r="A3366" s="92"/>
      <c r="B3366" s="5" t="s">
        <v>7683</v>
      </c>
      <c r="C3366" s="5" t="s">
        <v>7684</v>
      </c>
      <c r="D3366" s="5" t="s">
        <v>1589</v>
      </c>
      <c r="E3366" s="16" t="b">
        <v>1</v>
      </c>
      <c r="F3366" s="38" t="s">
        <v>14030</v>
      </c>
    </row>
    <row r="3367" spans="1:6" x14ac:dyDescent="0.2">
      <c r="A3367" s="92"/>
      <c r="B3367" s="5" t="s">
        <v>7685</v>
      </c>
      <c r="C3367" s="5" t="s">
        <v>7686</v>
      </c>
      <c r="D3367" s="5" t="s">
        <v>7565</v>
      </c>
      <c r="E3367" s="16" t="b">
        <v>1</v>
      </c>
      <c r="F3367" s="38" t="s">
        <v>14031</v>
      </c>
    </row>
    <row r="3368" spans="1:6" x14ac:dyDescent="0.2">
      <c r="A3368" s="92"/>
      <c r="B3368" s="5" t="s">
        <v>7687</v>
      </c>
      <c r="C3368" s="5" t="s">
        <v>7688</v>
      </c>
      <c r="D3368" s="5" t="s">
        <v>1589</v>
      </c>
      <c r="E3368" s="16" t="b">
        <v>1</v>
      </c>
      <c r="F3368" s="38" t="s">
        <v>14032</v>
      </c>
    </row>
    <row r="3369" spans="1:6" x14ac:dyDescent="0.2">
      <c r="A3369" s="92"/>
      <c r="B3369" s="5" t="s">
        <v>7689</v>
      </c>
      <c r="C3369" s="5" t="s">
        <v>7690</v>
      </c>
      <c r="D3369" s="25" t="s">
        <v>1891</v>
      </c>
      <c r="E3369" s="26" t="b">
        <v>0</v>
      </c>
      <c r="F3369" s="44" t="s">
        <v>11653</v>
      </c>
    </row>
    <row r="3370" spans="1:6" x14ac:dyDescent="0.2">
      <c r="A3370" s="92"/>
      <c r="B3370" s="5" t="s">
        <v>7691</v>
      </c>
      <c r="C3370" s="5" t="s">
        <v>7692</v>
      </c>
      <c r="D3370" s="5" t="s">
        <v>7565</v>
      </c>
      <c r="E3370" s="16" t="b">
        <v>1</v>
      </c>
      <c r="F3370" s="38" t="s">
        <v>14033</v>
      </c>
    </row>
    <row r="3371" spans="1:6" x14ac:dyDescent="0.2">
      <c r="A3371" s="92"/>
      <c r="B3371" s="5" t="s">
        <v>7693</v>
      </c>
      <c r="C3371" s="5" t="s">
        <v>7694</v>
      </c>
      <c r="D3371" s="5" t="s">
        <v>7565</v>
      </c>
      <c r="E3371" s="16" t="b">
        <v>1</v>
      </c>
      <c r="F3371" s="38" t="s">
        <v>14034</v>
      </c>
    </row>
    <row r="3372" spans="1:6" x14ac:dyDescent="0.2">
      <c r="A3372" s="92"/>
      <c r="B3372" s="5" t="s">
        <v>7695</v>
      </c>
      <c r="C3372" s="5" t="s">
        <v>7696</v>
      </c>
      <c r="D3372" s="5" t="s">
        <v>7565</v>
      </c>
      <c r="E3372" s="16" t="b">
        <v>1</v>
      </c>
      <c r="F3372" s="38" t="s">
        <v>14035</v>
      </c>
    </row>
    <row r="3373" spans="1:6" x14ac:dyDescent="0.2">
      <c r="A3373" s="92"/>
      <c r="B3373" s="5" t="s">
        <v>7697</v>
      </c>
      <c r="C3373" s="5" t="s">
        <v>7698</v>
      </c>
      <c r="D3373" s="5" t="s">
        <v>7565</v>
      </c>
      <c r="E3373" s="16" t="b">
        <v>1</v>
      </c>
      <c r="F3373" s="38" t="s">
        <v>14036</v>
      </c>
    </row>
    <row r="3374" spans="1:6" x14ac:dyDescent="0.2">
      <c r="A3374" s="92"/>
      <c r="B3374" s="5" t="s">
        <v>7699</v>
      </c>
      <c r="C3374" s="5" t="s">
        <v>7700</v>
      </c>
      <c r="D3374" s="5" t="s">
        <v>7565</v>
      </c>
      <c r="E3374" s="16" t="b">
        <v>1</v>
      </c>
      <c r="F3374" s="38" t="s">
        <v>14037</v>
      </c>
    </row>
    <row r="3375" spans="1:6" x14ac:dyDescent="0.2">
      <c r="A3375" s="92"/>
      <c r="B3375" s="5" t="s">
        <v>7701</v>
      </c>
      <c r="C3375" s="5" t="s">
        <v>7702</v>
      </c>
      <c r="D3375" s="5" t="s">
        <v>7565</v>
      </c>
      <c r="E3375" s="16" t="b">
        <v>1</v>
      </c>
      <c r="F3375" s="38" t="s">
        <v>14038</v>
      </c>
    </row>
    <row r="3376" spans="1:6" x14ac:dyDescent="0.2">
      <c r="A3376" s="92"/>
      <c r="B3376" s="5" t="s">
        <v>7703</v>
      </c>
      <c r="C3376" s="5" t="s">
        <v>7704</v>
      </c>
      <c r="D3376" s="5" t="s">
        <v>7565</v>
      </c>
      <c r="E3376" s="16" t="b">
        <v>1</v>
      </c>
      <c r="F3376" s="38" t="s">
        <v>14039</v>
      </c>
    </row>
    <row r="3377" spans="1:6" x14ac:dyDescent="0.2">
      <c r="A3377" s="92"/>
      <c r="B3377" s="5" t="s">
        <v>7705</v>
      </c>
      <c r="C3377" s="5" t="s">
        <v>7706</v>
      </c>
      <c r="D3377" s="5" t="s">
        <v>7565</v>
      </c>
      <c r="E3377" s="16" t="b">
        <v>1</v>
      </c>
      <c r="F3377" s="38" t="s">
        <v>14040</v>
      </c>
    </row>
    <row r="3378" spans="1:6" x14ac:dyDescent="0.2">
      <c r="A3378" s="92"/>
      <c r="B3378" s="5" t="s">
        <v>7707</v>
      </c>
      <c r="C3378" s="5" t="s">
        <v>7708</v>
      </c>
      <c r="D3378" s="5" t="s">
        <v>7565</v>
      </c>
      <c r="E3378" s="16" t="b">
        <v>1</v>
      </c>
      <c r="F3378" s="38" t="s">
        <v>14041</v>
      </c>
    </row>
    <row r="3379" spans="1:6" x14ac:dyDescent="0.2">
      <c r="A3379" s="92"/>
      <c r="B3379" s="5" t="s">
        <v>7709</v>
      </c>
      <c r="C3379" s="5" t="s">
        <v>7710</v>
      </c>
      <c r="D3379" s="5" t="s">
        <v>7565</v>
      </c>
      <c r="E3379" s="16" t="b">
        <v>1</v>
      </c>
      <c r="F3379" s="38" t="s">
        <v>14042</v>
      </c>
    </row>
    <row r="3380" spans="1:6" x14ac:dyDescent="0.2">
      <c r="A3380" s="92"/>
      <c r="B3380" s="5" t="s">
        <v>7711</v>
      </c>
      <c r="C3380" s="5" t="s">
        <v>7712</v>
      </c>
      <c r="D3380" s="5" t="s">
        <v>7565</v>
      </c>
      <c r="E3380" s="16" t="b">
        <v>1</v>
      </c>
      <c r="F3380" s="38" t="s">
        <v>14043</v>
      </c>
    </row>
    <row r="3381" spans="1:6" x14ac:dyDescent="0.2">
      <c r="A3381" s="92"/>
      <c r="B3381" s="5" t="s">
        <v>7713</v>
      </c>
      <c r="C3381" s="5" t="s">
        <v>7714</v>
      </c>
      <c r="D3381" s="5" t="s">
        <v>7565</v>
      </c>
      <c r="E3381" s="16" t="b">
        <v>1</v>
      </c>
      <c r="F3381" s="38" t="s">
        <v>14044</v>
      </c>
    </row>
    <row r="3382" spans="1:6" x14ac:dyDescent="0.2">
      <c r="A3382" s="92"/>
      <c r="B3382" s="5" t="s">
        <v>7715</v>
      </c>
      <c r="C3382" s="5" t="s">
        <v>7567</v>
      </c>
      <c r="D3382" s="5" t="s">
        <v>7565</v>
      </c>
      <c r="E3382" s="16" t="b">
        <v>1</v>
      </c>
      <c r="F3382" s="38" t="s">
        <v>14045</v>
      </c>
    </row>
    <row r="3383" spans="1:6" x14ac:dyDescent="0.2">
      <c r="A3383" s="92"/>
      <c r="B3383" s="5" t="s">
        <v>7716</v>
      </c>
      <c r="C3383" s="5" t="s">
        <v>3685</v>
      </c>
      <c r="D3383" s="5" t="s">
        <v>7565</v>
      </c>
      <c r="E3383" s="16" t="b">
        <v>1</v>
      </c>
      <c r="F3383" s="38" t="s">
        <v>14046</v>
      </c>
    </row>
    <row r="3384" spans="1:6" x14ac:dyDescent="0.2">
      <c r="A3384" s="92"/>
      <c r="B3384" s="5" t="s">
        <v>7717</v>
      </c>
      <c r="C3384" s="5" t="s">
        <v>7718</v>
      </c>
      <c r="D3384" s="5" t="s">
        <v>7565</v>
      </c>
      <c r="E3384" s="16" t="b">
        <v>1</v>
      </c>
      <c r="F3384" s="38" t="s">
        <v>14047</v>
      </c>
    </row>
    <row r="3385" spans="1:6" x14ac:dyDescent="0.2">
      <c r="A3385" s="92"/>
      <c r="B3385" s="5" t="s">
        <v>7719</v>
      </c>
      <c r="C3385" s="5" t="s">
        <v>7720</v>
      </c>
      <c r="D3385" s="5" t="s">
        <v>7565</v>
      </c>
      <c r="E3385" s="16" t="b">
        <v>1</v>
      </c>
      <c r="F3385" s="38" t="s">
        <v>14048</v>
      </c>
    </row>
    <row r="3386" spans="1:6" x14ac:dyDescent="0.2">
      <c r="A3386" s="92"/>
      <c r="B3386" s="5" t="s">
        <v>7721</v>
      </c>
      <c r="C3386" s="5" t="s">
        <v>7722</v>
      </c>
      <c r="D3386" s="25" t="s">
        <v>1891</v>
      </c>
      <c r="E3386" s="26" t="b">
        <v>0</v>
      </c>
      <c r="F3386" s="44" t="s">
        <v>11653</v>
      </c>
    </row>
    <row r="3387" spans="1:6" x14ac:dyDescent="0.2">
      <c r="A3387" s="92"/>
      <c r="B3387" s="5" t="s">
        <v>7723</v>
      </c>
      <c r="C3387" s="5" t="s">
        <v>7724</v>
      </c>
      <c r="D3387" s="5" t="s">
        <v>1589</v>
      </c>
      <c r="E3387" s="16" t="b">
        <v>1</v>
      </c>
      <c r="F3387" s="38" t="s">
        <v>14049</v>
      </c>
    </row>
    <row r="3388" spans="1:6" x14ac:dyDescent="0.2">
      <c r="A3388" s="92"/>
      <c r="B3388" s="5" t="s">
        <v>7725</v>
      </c>
      <c r="C3388" s="5" t="s">
        <v>7726</v>
      </c>
      <c r="D3388" s="5" t="s">
        <v>7565</v>
      </c>
      <c r="E3388" s="16" t="b">
        <v>1</v>
      </c>
      <c r="F3388" s="38" t="s">
        <v>14050</v>
      </c>
    </row>
    <row r="3389" spans="1:6" x14ac:dyDescent="0.2">
      <c r="A3389" s="92"/>
      <c r="B3389" s="5" t="s">
        <v>7727</v>
      </c>
      <c r="C3389" s="5" t="s">
        <v>7728</v>
      </c>
      <c r="D3389" s="5" t="s">
        <v>1589</v>
      </c>
      <c r="E3389" s="16" t="b">
        <v>1</v>
      </c>
      <c r="F3389" s="38" t="s">
        <v>14051</v>
      </c>
    </row>
    <row r="3390" spans="1:6" x14ac:dyDescent="0.2">
      <c r="A3390" s="92"/>
      <c r="B3390" s="5" t="s">
        <v>7729</v>
      </c>
      <c r="C3390" s="5" t="s">
        <v>7730</v>
      </c>
      <c r="D3390" s="5" t="s">
        <v>7565</v>
      </c>
      <c r="E3390" s="16" t="b">
        <v>1</v>
      </c>
      <c r="F3390" s="38" t="s">
        <v>14052</v>
      </c>
    </row>
    <row r="3391" spans="1:6" x14ac:dyDescent="0.2">
      <c r="A3391" s="92"/>
      <c r="B3391" s="5" t="s">
        <v>7731</v>
      </c>
      <c r="C3391" s="5" t="s">
        <v>7732</v>
      </c>
      <c r="D3391" s="5" t="s">
        <v>1589</v>
      </c>
      <c r="E3391" s="16" t="b">
        <v>1</v>
      </c>
      <c r="F3391" s="38" t="s">
        <v>14053</v>
      </c>
    </row>
    <row r="3392" spans="1:6" x14ac:dyDescent="0.2">
      <c r="A3392" s="92"/>
      <c r="B3392" s="5" t="s">
        <v>7733</v>
      </c>
      <c r="C3392" s="5" t="s">
        <v>7734</v>
      </c>
      <c r="D3392" s="5" t="s">
        <v>1589</v>
      </c>
      <c r="E3392" s="16" t="b">
        <v>1</v>
      </c>
      <c r="F3392" s="38" t="s">
        <v>14054</v>
      </c>
    </row>
    <row r="3393" spans="1:6" x14ac:dyDescent="0.2">
      <c r="A3393" s="92"/>
      <c r="B3393" s="5" t="s">
        <v>7735</v>
      </c>
      <c r="C3393" s="5" t="s">
        <v>7736</v>
      </c>
      <c r="D3393" s="5" t="s">
        <v>1589</v>
      </c>
      <c r="E3393" s="16" t="b">
        <v>1</v>
      </c>
      <c r="F3393" s="38" t="s">
        <v>14055</v>
      </c>
    </row>
    <row r="3394" spans="1:6" x14ac:dyDescent="0.2">
      <c r="A3394" s="92"/>
      <c r="B3394" s="5" t="s">
        <v>7737</v>
      </c>
      <c r="C3394" s="5" t="s">
        <v>16231</v>
      </c>
      <c r="D3394" s="25" t="s">
        <v>1891</v>
      </c>
      <c r="E3394" s="26" t="b">
        <v>0</v>
      </c>
      <c r="F3394" s="44" t="s">
        <v>11653</v>
      </c>
    </row>
    <row r="3395" spans="1:6" x14ac:dyDescent="0.2">
      <c r="A3395" s="92"/>
      <c r="B3395" s="5" t="s">
        <v>7738</v>
      </c>
      <c r="C3395" s="5" t="s">
        <v>7739</v>
      </c>
      <c r="D3395" s="5" t="s">
        <v>7539</v>
      </c>
      <c r="E3395" s="16" t="b">
        <v>1</v>
      </c>
      <c r="F3395" s="38" t="s">
        <v>14056</v>
      </c>
    </row>
    <row r="3396" spans="1:6" x14ac:dyDescent="0.2">
      <c r="A3396" s="92"/>
      <c r="B3396" s="5" t="s">
        <v>7740</v>
      </c>
      <c r="C3396" s="5" t="s">
        <v>7739</v>
      </c>
      <c r="D3396" s="5" t="s">
        <v>1589</v>
      </c>
      <c r="E3396" s="16" t="b">
        <v>1</v>
      </c>
      <c r="F3396" s="38" t="s">
        <v>14057</v>
      </c>
    </row>
    <row r="3397" spans="1:6" x14ac:dyDescent="0.2">
      <c r="A3397" s="92"/>
      <c r="B3397" s="5" t="s">
        <v>7741</v>
      </c>
      <c r="C3397" s="5" t="s">
        <v>7742</v>
      </c>
      <c r="D3397" s="5" t="s">
        <v>7565</v>
      </c>
      <c r="E3397" s="16" t="b">
        <v>1</v>
      </c>
      <c r="F3397" s="38" t="s">
        <v>14058</v>
      </c>
    </row>
    <row r="3398" spans="1:6" x14ac:dyDescent="0.2">
      <c r="A3398" s="92"/>
      <c r="B3398" s="5" t="s">
        <v>7743</v>
      </c>
      <c r="C3398" s="5" t="s">
        <v>7744</v>
      </c>
      <c r="D3398" s="5" t="s">
        <v>1589</v>
      </c>
      <c r="E3398" s="16" t="b">
        <v>1</v>
      </c>
      <c r="F3398" s="38" t="s">
        <v>14059</v>
      </c>
    </row>
    <row r="3399" spans="1:6" x14ac:dyDescent="0.2">
      <c r="A3399" s="92"/>
      <c r="B3399" s="5" t="s">
        <v>7745</v>
      </c>
      <c r="C3399" s="5" t="s">
        <v>7746</v>
      </c>
      <c r="D3399" s="5" t="s">
        <v>1589</v>
      </c>
      <c r="E3399" s="16" t="b">
        <v>1</v>
      </c>
      <c r="F3399" s="38" t="s">
        <v>14060</v>
      </c>
    </row>
    <row r="3400" spans="1:6" x14ac:dyDescent="0.2">
      <c r="A3400" s="92"/>
      <c r="B3400" s="5" t="s">
        <v>7747</v>
      </c>
      <c r="C3400" s="5" t="s">
        <v>7748</v>
      </c>
      <c r="D3400" s="5" t="s">
        <v>1589</v>
      </c>
      <c r="E3400" s="16" t="b">
        <v>1</v>
      </c>
      <c r="F3400" s="38" t="s">
        <v>14061</v>
      </c>
    </row>
    <row r="3401" spans="1:6" x14ac:dyDescent="0.2">
      <c r="A3401" s="92"/>
      <c r="B3401" s="5" t="s">
        <v>7749</v>
      </c>
      <c r="C3401" s="5" t="s">
        <v>7750</v>
      </c>
      <c r="D3401" s="25" t="s">
        <v>1891</v>
      </c>
      <c r="E3401" s="26" t="b">
        <v>0</v>
      </c>
      <c r="F3401" s="44" t="s">
        <v>11653</v>
      </c>
    </row>
    <row r="3402" spans="1:6" x14ac:dyDescent="0.2">
      <c r="A3402" s="92"/>
      <c r="B3402" s="5" t="s">
        <v>7751</v>
      </c>
      <c r="C3402" s="5" t="s">
        <v>7752</v>
      </c>
      <c r="D3402" s="5" t="s">
        <v>1589</v>
      </c>
      <c r="E3402" s="16" t="b">
        <v>1</v>
      </c>
      <c r="F3402" s="38" t="s">
        <v>14062</v>
      </c>
    </row>
    <row r="3403" spans="1:6" x14ac:dyDescent="0.2">
      <c r="A3403" s="92"/>
      <c r="B3403" s="5" t="s">
        <v>7753</v>
      </c>
      <c r="C3403" s="5" t="s">
        <v>7754</v>
      </c>
      <c r="D3403" s="5" t="s">
        <v>1589</v>
      </c>
      <c r="E3403" s="16" t="b">
        <v>1</v>
      </c>
      <c r="F3403" s="38" t="s">
        <v>14063</v>
      </c>
    </row>
    <row r="3404" spans="1:6" x14ac:dyDescent="0.2">
      <c r="A3404" s="92"/>
      <c r="B3404" s="5" t="s">
        <v>7755</v>
      </c>
      <c r="C3404" s="5" t="s">
        <v>7756</v>
      </c>
      <c r="D3404" s="5" t="s">
        <v>7565</v>
      </c>
      <c r="E3404" s="16" t="b">
        <v>1</v>
      </c>
      <c r="F3404" s="38" t="s">
        <v>14064</v>
      </c>
    </row>
    <row r="3405" spans="1:6" x14ac:dyDescent="0.2">
      <c r="A3405" s="92"/>
      <c r="B3405" s="5" t="s">
        <v>7757</v>
      </c>
      <c r="C3405" s="5" t="s">
        <v>7758</v>
      </c>
      <c r="D3405" s="5" t="s">
        <v>1589</v>
      </c>
      <c r="E3405" s="16" t="b">
        <v>1</v>
      </c>
      <c r="F3405" s="38" t="s">
        <v>14065</v>
      </c>
    </row>
    <row r="3406" spans="1:6" x14ac:dyDescent="0.2">
      <c r="A3406" s="92"/>
      <c r="B3406" s="5" t="s">
        <v>7759</v>
      </c>
      <c r="C3406" s="5" t="s">
        <v>7760</v>
      </c>
      <c r="D3406" s="5" t="s">
        <v>1589</v>
      </c>
      <c r="E3406" s="16" t="b">
        <v>1</v>
      </c>
      <c r="F3406" s="38" t="s">
        <v>14066</v>
      </c>
    </row>
    <row r="3407" spans="1:6" x14ac:dyDescent="0.2">
      <c r="A3407" s="92"/>
      <c r="B3407" s="5" t="s">
        <v>7761</v>
      </c>
      <c r="C3407" s="5" t="s">
        <v>7762</v>
      </c>
      <c r="D3407" s="5" t="s">
        <v>7565</v>
      </c>
      <c r="E3407" s="16" t="b">
        <v>1</v>
      </c>
      <c r="F3407" s="38" t="s">
        <v>14067</v>
      </c>
    </row>
    <row r="3408" spans="1:6" x14ac:dyDescent="0.2">
      <c r="A3408" s="92"/>
      <c r="B3408" s="5" t="s">
        <v>7763</v>
      </c>
      <c r="C3408" s="5" t="s">
        <v>7762</v>
      </c>
      <c r="D3408" s="5" t="s">
        <v>1589</v>
      </c>
      <c r="E3408" s="16" t="b">
        <v>1</v>
      </c>
      <c r="F3408" s="38" t="s">
        <v>14068</v>
      </c>
    </row>
    <row r="3409" spans="1:6" x14ac:dyDescent="0.2">
      <c r="A3409" s="92"/>
      <c r="B3409" s="5" t="s">
        <v>7764</v>
      </c>
      <c r="C3409" s="5" t="s">
        <v>7765</v>
      </c>
      <c r="D3409" s="5" t="s">
        <v>1589</v>
      </c>
      <c r="E3409" s="16" t="b">
        <v>1</v>
      </c>
      <c r="F3409" s="38" t="s">
        <v>14069</v>
      </c>
    </row>
    <row r="3410" spans="1:6" x14ac:dyDescent="0.2">
      <c r="A3410" s="92"/>
      <c r="B3410" s="5" t="s">
        <v>7766</v>
      </c>
      <c r="C3410" s="5" t="s">
        <v>7767</v>
      </c>
      <c r="D3410" s="25" t="s">
        <v>1891</v>
      </c>
      <c r="E3410" s="26" t="b">
        <v>0</v>
      </c>
      <c r="F3410" s="44" t="s">
        <v>11653</v>
      </c>
    </row>
    <row r="3411" spans="1:6" x14ac:dyDescent="0.2">
      <c r="A3411" s="92"/>
      <c r="B3411" s="5" t="s">
        <v>7768</v>
      </c>
      <c r="C3411" s="5" t="s">
        <v>7769</v>
      </c>
      <c r="D3411" s="5" t="s">
        <v>7565</v>
      </c>
      <c r="E3411" s="16" t="b">
        <v>1</v>
      </c>
      <c r="F3411" s="38" t="s">
        <v>14070</v>
      </c>
    </row>
    <row r="3412" spans="1:6" x14ac:dyDescent="0.2">
      <c r="A3412" s="92"/>
      <c r="B3412" s="5" t="s">
        <v>7770</v>
      </c>
      <c r="C3412" s="5" t="s">
        <v>7771</v>
      </c>
      <c r="D3412" s="5" t="s">
        <v>1589</v>
      </c>
      <c r="E3412" s="16" t="b">
        <v>1</v>
      </c>
      <c r="F3412" s="38" t="s">
        <v>14071</v>
      </c>
    </row>
    <row r="3413" spans="1:6" x14ac:dyDescent="0.2">
      <c r="A3413" s="92"/>
      <c r="B3413" s="5" t="s">
        <v>7772</v>
      </c>
      <c r="C3413" s="5" t="s">
        <v>7773</v>
      </c>
      <c r="D3413" s="5" t="s">
        <v>1589</v>
      </c>
      <c r="E3413" s="16" t="b">
        <v>1</v>
      </c>
      <c r="F3413" s="38" t="s">
        <v>14072</v>
      </c>
    </row>
    <row r="3414" spans="1:6" x14ac:dyDescent="0.2">
      <c r="A3414" s="93"/>
      <c r="B3414" s="14" t="s">
        <v>7774</v>
      </c>
      <c r="C3414" s="14" t="s">
        <v>7775</v>
      </c>
      <c r="D3414" s="14" t="s">
        <v>1589</v>
      </c>
      <c r="E3414" s="17" t="b">
        <v>1</v>
      </c>
      <c r="F3414" s="39" t="s">
        <v>14073</v>
      </c>
    </row>
    <row r="3415" spans="1:6" x14ac:dyDescent="0.2">
      <c r="A3415" s="91" t="str">
        <f>HYPERLINK("[#]Codes_for_GE_Names!A223:H223","POLAND")</f>
        <v>POLAND</v>
      </c>
      <c r="B3415" s="11" t="s">
        <v>7776</v>
      </c>
      <c r="C3415" s="11" t="s">
        <v>7777</v>
      </c>
      <c r="D3415" s="11" t="s">
        <v>7778</v>
      </c>
      <c r="E3415" s="15" t="b">
        <v>1</v>
      </c>
      <c r="F3415" s="43" t="s">
        <v>14074</v>
      </c>
    </row>
    <row r="3416" spans="1:6" x14ac:dyDescent="0.2">
      <c r="A3416" s="92"/>
      <c r="B3416" s="5" t="s">
        <v>7779</v>
      </c>
      <c r="C3416" s="5" t="s">
        <v>7780</v>
      </c>
      <c r="D3416" s="5" t="s">
        <v>7778</v>
      </c>
      <c r="E3416" s="16" t="b">
        <v>1</v>
      </c>
      <c r="F3416" s="38" t="s">
        <v>14075</v>
      </c>
    </row>
    <row r="3417" spans="1:6" x14ac:dyDescent="0.2">
      <c r="A3417" s="92"/>
      <c r="B3417" s="5" t="s">
        <v>7781</v>
      </c>
      <c r="C3417" s="5" t="s">
        <v>7782</v>
      </c>
      <c r="D3417" s="5" t="s">
        <v>7778</v>
      </c>
      <c r="E3417" s="16" t="b">
        <v>1</v>
      </c>
      <c r="F3417" s="38" t="s">
        <v>14076</v>
      </c>
    </row>
    <row r="3418" spans="1:6" x14ac:dyDescent="0.2">
      <c r="A3418" s="92"/>
      <c r="B3418" s="5" t="s">
        <v>7783</v>
      </c>
      <c r="C3418" s="5" t="s">
        <v>7784</v>
      </c>
      <c r="D3418" s="5" t="s">
        <v>7778</v>
      </c>
      <c r="E3418" s="16" t="b">
        <v>1</v>
      </c>
      <c r="F3418" s="38" t="s">
        <v>14077</v>
      </c>
    </row>
    <row r="3419" spans="1:6" x14ac:dyDescent="0.2">
      <c r="A3419" s="92"/>
      <c r="B3419" s="5" t="s">
        <v>7785</v>
      </c>
      <c r="C3419" s="5" t="s">
        <v>7786</v>
      </c>
      <c r="D3419" s="5" t="s">
        <v>7778</v>
      </c>
      <c r="E3419" s="16" t="b">
        <v>1</v>
      </c>
      <c r="F3419" s="38" t="s">
        <v>14078</v>
      </c>
    </row>
    <row r="3420" spans="1:6" x14ac:dyDescent="0.2">
      <c r="A3420" s="92"/>
      <c r="B3420" s="5" t="s">
        <v>7787</v>
      </c>
      <c r="C3420" s="5" t="s">
        <v>7788</v>
      </c>
      <c r="D3420" s="5" t="s">
        <v>7778</v>
      </c>
      <c r="E3420" s="16" t="b">
        <v>1</v>
      </c>
      <c r="F3420" s="38" t="s">
        <v>14079</v>
      </c>
    </row>
    <row r="3421" spans="1:6" x14ac:dyDescent="0.2">
      <c r="A3421" s="92"/>
      <c r="B3421" s="5" t="s">
        <v>7789</v>
      </c>
      <c r="C3421" s="5" t="s">
        <v>7790</v>
      </c>
      <c r="D3421" s="5" t="s">
        <v>7778</v>
      </c>
      <c r="E3421" s="16" t="b">
        <v>1</v>
      </c>
      <c r="F3421" s="38" t="s">
        <v>14080</v>
      </c>
    </row>
    <row r="3422" spans="1:6" x14ac:dyDescent="0.2">
      <c r="A3422" s="92"/>
      <c r="B3422" s="5" t="s">
        <v>7791</v>
      </c>
      <c r="C3422" s="5" t="s">
        <v>7792</v>
      </c>
      <c r="D3422" s="5" t="s">
        <v>7778</v>
      </c>
      <c r="E3422" s="16" t="b">
        <v>1</v>
      </c>
      <c r="F3422" s="38" t="s">
        <v>14081</v>
      </c>
    </row>
    <row r="3423" spans="1:6" x14ac:dyDescent="0.2">
      <c r="A3423" s="92"/>
      <c r="B3423" s="5" t="s">
        <v>7793</v>
      </c>
      <c r="C3423" s="5" t="s">
        <v>7794</v>
      </c>
      <c r="D3423" s="5" t="s">
        <v>7778</v>
      </c>
      <c r="E3423" s="16" t="b">
        <v>1</v>
      </c>
      <c r="F3423" s="38" t="s">
        <v>14082</v>
      </c>
    </row>
    <row r="3424" spans="1:6" x14ac:dyDescent="0.2">
      <c r="A3424" s="92"/>
      <c r="B3424" s="5" t="s">
        <v>7795</v>
      </c>
      <c r="C3424" s="5" t="s">
        <v>7796</v>
      </c>
      <c r="D3424" s="5" t="s">
        <v>7778</v>
      </c>
      <c r="E3424" s="16" t="b">
        <v>1</v>
      </c>
      <c r="F3424" s="38" t="s">
        <v>14083</v>
      </c>
    </row>
    <row r="3425" spans="1:6" x14ac:dyDescent="0.2">
      <c r="A3425" s="92"/>
      <c r="B3425" s="5" t="s">
        <v>7797</v>
      </c>
      <c r="C3425" s="5" t="s">
        <v>7798</v>
      </c>
      <c r="D3425" s="5" t="s">
        <v>7778</v>
      </c>
      <c r="E3425" s="16" t="b">
        <v>1</v>
      </c>
      <c r="F3425" s="38" t="s">
        <v>14084</v>
      </c>
    </row>
    <row r="3426" spans="1:6" x14ac:dyDescent="0.2">
      <c r="A3426" s="92"/>
      <c r="B3426" s="5" t="s">
        <v>7799</v>
      </c>
      <c r="C3426" s="5" t="s">
        <v>7800</v>
      </c>
      <c r="D3426" s="5" t="s">
        <v>7778</v>
      </c>
      <c r="E3426" s="16" t="b">
        <v>1</v>
      </c>
      <c r="F3426" s="38" t="s">
        <v>14085</v>
      </c>
    </row>
    <row r="3427" spans="1:6" x14ac:dyDescent="0.2">
      <c r="A3427" s="92"/>
      <c r="B3427" s="5" t="s">
        <v>7801</v>
      </c>
      <c r="C3427" s="5" t="s">
        <v>7802</v>
      </c>
      <c r="D3427" s="5" t="s">
        <v>7778</v>
      </c>
      <c r="E3427" s="16" t="b">
        <v>1</v>
      </c>
      <c r="F3427" s="38" t="s">
        <v>14086</v>
      </c>
    </row>
    <row r="3428" spans="1:6" x14ac:dyDescent="0.2">
      <c r="A3428" s="92"/>
      <c r="B3428" s="5" t="s">
        <v>7803</v>
      </c>
      <c r="C3428" s="5" t="s">
        <v>7804</v>
      </c>
      <c r="D3428" s="5" t="s">
        <v>7778</v>
      </c>
      <c r="E3428" s="16" t="b">
        <v>1</v>
      </c>
      <c r="F3428" s="38" t="s">
        <v>14087</v>
      </c>
    </row>
    <row r="3429" spans="1:6" x14ac:dyDescent="0.2">
      <c r="A3429" s="92"/>
      <c r="B3429" s="5" t="s">
        <v>7805</v>
      </c>
      <c r="C3429" s="5" t="s">
        <v>7806</v>
      </c>
      <c r="D3429" s="5" t="s">
        <v>7778</v>
      </c>
      <c r="E3429" s="16" t="b">
        <v>1</v>
      </c>
      <c r="F3429" s="38" t="s">
        <v>14088</v>
      </c>
    </row>
    <row r="3430" spans="1:6" x14ac:dyDescent="0.2">
      <c r="A3430" s="93"/>
      <c r="B3430" s="14" t="s">
        <v>7807</v>
      </c>
      <c r="C3430" s="14" t="s">
        <v>7808</v>
      </c>
      <c r="D3430" s="14" t="s">
        <v>7778</v>
      </c>
      <c r="E3430" s="17" t="b">
        <v>1</v>
      </c>
      <c r="F3430" s="39" t="s">
        <v>14089</v>
      </c>
    </row>
    <row r="3431" spans="1:6" x14ac:dyDescent="0.2">
      <c r="A3431" s="91" t="str">
        <f>HYPERLINK("[#]Codes_for_GE_Names!A224:H224","PORTUGAL")</f>
        <v>PORTUGAL</v>
      </c>
      <c r="B3431" s="11" t="s">
        <v>7809</v>
      </c>
      <c r="C3431" s="11" t="s">
        <v>7810</v>
      </c>
      <c r="D3431" s="11" t="s">
        <v>1951</v>
      </c>
      <c r="E3431" s="15" t="b">
        <v>1</v>
      </c>
      <c r="F3431" s="43" t="s">
        <v>14090</v>
      </c>
    </row>
    <row r="3432" spans="1:6" x14ac:dyDescent="0.2">
      <c r="A3432" s="92"/>
      <c r="B3432" s="5" t="s">
        <v>7811</v>
      </c>
      <c r="C3432" s="5" t="s">
        <v>7812</v>
      </c>
      <c r="D3432" s="5" t="s">
        <v>3103</v>
      </c>
      <c r="E3432" s="16" t="b">
        <v>1</v>
      </c>
      <c r="F3432" s="38" t="s">
        <v>14091</v>
      </c>
    </row>
    <row r="3433" spans="1:6" x14ac:dyDescent="0.2">
      <c r="A3433" s="92"/>
      <c r="B3433" s="5" t="s">
        <v>7813</v>
      </c>
      <c r="C3433" s="5" t="s">
        <v>7814</v>
      </c>
      <c r="D3433" s="5" t="s">
        <v>1951</v>
      </c>
      <c r="E3433" s="16" t="b">
        <v>1</v>
      </c>
      <c r="F3433" s="38" t="s">
        <v>14092</v>
      </c>
    </row>
    <row r="3434" spans="1:6" x14ac:dyDescent="0.2">
      <c r="A3434" s="92"/>
      <c r="B3434" s="5" t="s">
        <v>7815</v>
      </c>
      <c r="C3434" s="5" t="s">
        <v>7816</v>
      </c>
      <c r="D3434" s="5" t="s">
        <v>1951</v>
      </c>
      <c r="E3434" s="16" t="b">
        <v>1</v>
      </c>
      <c r="F3434" s="38" t="s">
        <v>14093</v>
      </c>
    </row>
    <row r="3435" spans="1:6" x14ac:dyDescent="0.2">
      <c r="A3435" s="92"/>
      <c r="B3435" s="5" t="s">
        <v>7817</v>
      </c>
      <c r="C3435" s="5" t="s">
        <v>7818</v>
      </c>
      <c r="D3435" s="5" t="s">
        <v>1951</v>
      </c>
      <c r="E3435" s="16" t="b">
        <v>1</v>
      </c>
      <c r="F3435" s="38" t="s">
        <v>14094</v>
      </c>
    </row>
    <row r="3436" spans="1:6" x14ac:dyDescent="0.2">
      <c r="A3436" s="92"/>
      <c r="B3436" s="5" t="s">
        <v>7819</v>
      </c>
      <c r="C3436" s="5" t="s">
        <v>7820</v>
      </c>
      <c r="D3436" s="5" t="s">
        <v>1951</v>
      </c>
      <c r="E3436" s="16" t="b">
        <v>1</v>
      </c>
      <c r="F3436" s="38" t="s">
        <v>14095</v>
      </c>
    </row>
    <row r="3437" spans="1:6" x14ac:dyDescent="0.2">
      <c r="A3437" s="92"/>
      <c r="B3437" s="5" t="s">
        <v>7821</v>
      </c>
      <c r="C3437" s="5" t="s">
        <v>7822</v>
      </c>
      <c r="D3437" s="5" t="s">
        <v>1951</v>
      </c>
      <c r="E3437" s="16" t="b">
        <v>1</v>
      </c>
      <c r="F3437" s="38" t="s">
        <v>14096</v>
      </c>
    </row>
    <row r="3438" spans="1:6" x14ac:dyDescent="0.2">
      <c r="A3438" s="92"/>
      <c r="B3438" s="5" t="s">
        <v>7823</v>
      </c>
      <c r="C3438" s="5" t="s">
        <v>7824</v>
      </c>
      <c r="D3438" s="5" t="s">
        <v>1951</v>
      </c>
      <c r="E3438" s="16" t="b">
        <v>1</v>
      </c>
      <c r="F3438" s="38" t="s">
        <v>14097</v>
      </c>
    </row>
    <row r="3439" spans="1:6" x14ac:dyDescent="0.2">
      <c r="A3439" s="92"/>
      <c r="B3439" s="5" t="s">
        <v>7825</v>
      </c>
      <c r="C3439" s="5" t="s">
        <v>7826</v>
      </c>
      <c r="D3439" s="5" t="s">
        <v>1951</v>
      </c>
      <c r="E3439" s="16" t="b">
        <v>1</v>
      </c>
      <c r="F3439" s="38" t="s">
        <v>14098</v>
      </c>
    </row>
    <row r="3440" spans="1:6" x14ac:dyDescent="0.2">
      <c r="A3440" s="92"/>
      <c r="B3440" s="5" t="s">
        <v>7827</v>
      </c>
      <c r="C3440" s="5" t="s">
        <v>7828</v>
      </c>
      <c r="D3440" s="5" t="s">
        <v>1951</v>
      </c>
      <c r="E3440" s="16" t="b">
        <v>1</v>
      </c>
      <c r="F3440" s="38" t="s">
        <v>14099</v>
      </c>
    </row>
    <row r="3441" spans="1:6" x14ac:dyDescent="0.2">
      <c r="A3441" s="92"/>
      <c r="B3441" s="5" t="s">
        <v>7829</v>
      </c>
      <c r="C3441" s="5" t="s">
        <v>7830</v>
      </c>
      <c r="D3441" s="5" t="s">
        <v>1951</v>
      </c>
      <c r="E3441" s="16" t="b">
        <v>1</v>
      </c>
      <c r="F3441" s="38" t="s">
        <v>14100</v>
      </c>
    </row>
    <row r="3442" spans="1:6" x14ac:dyDescent="0.2">
      <c r="A3442" s="92"/>
      <c r="B3442" s="5" t="s">
        <v>7831</v>
      </c>
      <c r="C3442" s="5" t="s">
        <v>7832</v>
      </c>
      <c r="D3442" s="5" t="s">
        <v>1951</v>
      </c>
      <c r="E3442" s="16" t="b">
        <v>1</v>
      </c>
      <c r="F3442" s="38" t="s">
        <v>14101</v>
      </c>
    </row>
    <row r="3443" spans="1:6" x14ac:dyDescent="0.2">
      <c r="A3443" s="92"/>
      <c r="B3443" s="5" t="s">
        <v>7833</v>
      </c>
      <c r="C3443" s="5" t="s">
        <v>7834</v>
      </c>
      <c r="D3443" s="5" t="s">
        <v>3103</v>
      </c>
      <c r="E3443" s="16" t="b">
        <v>1</v>
      </c>
      <c r="F3443" s="38" t="s">
        <v>14102</v>
      </c>
    </row>
    <row r="3444" spans="1:6" x14ac:dyDescent="0.2">
      <c r="A3444" s="92"/>
      <c r="B3444" s="5" t="s">
        <v>7835</v>
      </c>
      <c r="C3444" s="5" t="s">
        <v>7836</v>
      </c>
      <c r="D3444" s="5" t="s">
        <v>1951</v>
      </c>
      <c r="E3444" s="16" t="b">
        <v>1</v>
      </c>
      <c r="F3444" s="38" t="s">
        <v>14103</v>
      </c>
    </row>
    <row r="3445" spans="1:6" x14ac:dyDescent="0.2">
      <c r="A3445" s="92"/>
      <c r="B3445" s="5" t="s">
        <v>7837</v>
      </c>
      <c r="C3445" s="5" t="s">
        <v>7838</v>
      </c>
      <c r="D3445" s="5" t="s">
        <v>1951</v>
      </c>
      <c r="E3445" s="16" t="b">
        <v>1</v>
      </c>
      <c r="F3445" s="38" t="s">
        <v>14104</v>
      </c>
    </row>
    <row r="3446" spans="1:6" x14ac:dyDescent="0.2">
      <c r="A3446" s="92"/>
      <c r="B3446" s="5" t="s">
        <v>7839</v>
      </c>
      <c r="C3446" s="5" t="s">
        <v>7840</v>
      </c>
      <c r="D3446" s="5" t="s">
        <v>1951</v>
      </c>
      <c r="E3446" s="16" t="b">
        <v>1</v>
      </c>
      <c r="F3446" s="38" t="s">
        <v>14105</v>
      </c>
    </row>
    <row r="3447" spans="1:6" x14ac:dyDescent="0.2">
      <c r="A3447" s="92"/>
      <c r="B3447" s="5" t="s">
        <v>7841</v>
      </c>
      <c r="C3447" s="5" t="s">
        <v>7842</v>
      </c>
      <c r="D3447" s="5" t="s">
        <v>1951</v>
      </c>
      <c r="E3447" s="16" t="b">
        <v>1</v>
      </c>
      <c r="F3447" s="38" t="s">
        <v>14106</v>
      </c>
    </row>
    <row r="3448" spans="1:6" x14ac:dyDescent="0.2">
      <c r="A3448" s="92"/>
      <c r="B3448" s="5" t="s">
        <v>7843</v>
      </c>
      <c r="C3448" s="5" t="s">
        <v>7844</v>
      </c>
      <c r="D3448" s="5" t="s">
        <v>1951</v>
      </c>
      <c r="E3448" s="16" t="b">
        <v>1</v>
      </c>
      <c r="F3448" s="38" t="s">
        <v>14107</v>
      </c>
    </row>
    <row r="3449" spans="1:6" x14ac:dyDescent="0.2">
      <c r="A3449" s="92"/>
      <c r="B3449" s="5" t="s">
        <v>7845</v>
      </c>
      <c r="C3449" s="5" t="s">
        <v>7846</v>
      </c>
      <c r="D3449" s="5" t="s">
        <v>1951</v>
      </c>
      <c r="E3449" s="16" t="b">
        <v>1</v>
      </c>
      <c r="F3449" s="38" t="s">
        <v>14108</v>
      </c>
    </row>
    <row r="3450" spans="1:6" x14ac:dyDescent="0.2">
      <c r="A3450" s="93"/>
      <c r="B3450" s="14" t="s">
        <v>7847</v>
      </c>
      <c r="C3450" s="14" t="s">
        <v>7848</v>
      </c>
      <c r="D3450" s="14" t="s">
        <v>1951</v>
      </c>
      <c r="E3450" s="17" t="b">
        <v>1</v>
      </c>
      <c r="F3450" s="39" t="s">
        <v>14109</v>
      </c>
    </row>
    <row r="3451" spans="1:6" x14ac:dyDescent="0.2">
      <c r="A3451" s="91" t="str">
        <f>HYPERLINK("[#]Codes_for_GE_Names!A226:H226","QATAR")</f>
        <v>QATAR</v>
      </c>
      <c r="B3451" s="11" t="s">
        <v>7849</v>
      </c>
      <c r="C3451" s="11" t="s">
        <v>7850</v>
      </c>
      <c r="D3451" s="11" t="s">
        <v>2414</v>
      </c>
      <c r="E3451" s="15" t="b">
        <v>1</v>
      </c>
      <c r="F3451" s="43" t="s">
        <v>14110</v>
      </c>
    </row>
    <row r="3452" spans="1:6" x14ac:dyDescent="0.2">
      <c r="A3452" s="92"/>
      <c r="B3452" s="5" t="s">
        <v>7851</v>
      </c>
      <c r="C3452" s="5" t="s">
        <v>7852</v>
      </c>
      <c r="D3452" s="5" t="s">
        <v>2414</v>
      </c>
      <c r="E3452" s="16" t="b">
        <v>1</v>
      </c>
      <c r="F3452" s="38" t="s">
        <v>14111</v>
      </c>
    </row>
    <row r="3453" spans="1:6" x14ac:dyDescent="0.2">
      <c r="A3453" s="92"/>
      <c r="B3453" s="5" t="s">
        <v>7853</v>
      </c>
      <c r="C3453" s="5" t="s">
        <v>7854</v>
      </c>
      <c r="D3453" s="5" t="s">
        <v>2414</v>
      </c>
      <c r="E3453" s="16" t="b">
        <v>1</v>
      </c>
      <c r="F3453" s="38" t="s">
        <v>14112</v>
      </c>
    </row>
    <row r="3454" spans="1:6" x14ac:dyDescent="0.2">
      <c r="A3454" s="92"/>
      <c r="B3454" s="5" t="s">
        <v>7855</v>
      </c>
      <c r="C3454" s="5" t="s">
        <v>7856</v>
      </c>
      <c r="D3454" s="5" t="s">
        <v>2414</v>
      </c>
      <c r="E3454" s="16" t="b">
        <v>1</v>
      </c>
      <c r="F3454" s="38" t="s">
        <v>14113</v>
      </c>
    </row>
    <row r="3455" spans="1:6" x14ac:dyDescent="0.2">
      <c r="A3455" s="92"/>
      <c r="B3455" s="5" t="s">
        <v>7857</v>
      </c>
      <c r="C3455" s="5" t="s">
        <v>7858</v>
      </c>
      <c r="D3455" s="5" t="s">
        <v>2414</v>
      </c>
      <c r="E3455" s="16" t="b">
        <v>1</v>
      </c>
      <c r="F3455" s="38" t="s">
        <v>14114</v>
      </c>
    </row>
    <row r="3456" spans="1:6" x14ac:dyDescent="0.2">
      <c r="A3456" s="92"/>
      <c r="B3456" s="5" t="s">
        <v>7859</v>
      </c>
      <c r="C3456" s="5" t="s">
        <v>7860</v>
      </c>
      <c r="D3456" s="5" t="s">
        <v>2414</v>
      </c>
      <c r="E3456" s="16" t="b">
        <v>1</v>
      </c>
      <c r="F3456" s="38" t="s">
        <v>14115</v>
      </c>
    </row>
    <row r="3457" spans="1:6" x14ac:dyDescent="0.2">
      <c r="A3457" s="92"/>
      <c r="B3457" s="5" t="s">
        <v>7861</v>
      </c>
      <c r="C3457" s="5" t="s">
        <v>7862</v>
      </c>
      <c r="D3457" s="5" t="s">
        <v>2414</v>
      </c>
      <c r="E3457" s="16" t="b">
        <v>1</v>
      </c>
      <c r="F3457" s="38" t="s">
        <v>14116</v>
      </c>
    </row>
    <row r="3458" spans="1:6" x14ac:dyDescent="0.2">
      <c r="A3458" s="93"/>
      <c r="B3458" s="14" t="s">
        <v>7863</v>
      </c>
      <c r="C3458" s="14" t="s">
        <v>7864</v>
      </c>
      <c r="D3458" s="14" t="s">
        <v>2414</v>
      </c>
      <c r="E3458" s="17" t="b">
        <v>1</v>
      </c>
      <c r="F3458" s="39" t="s">
        <v>14117</v>
      </c>
    </row>
    <row r="3459" spans="1:6" x14ac:dyDescent="0.2">
      <c r="A3459" s="91" t="str">
        <f>HYPERLINK("[#]Codes_for_GE_Names!A228:H228","ROMANIA")</f>
        <v>ROMANIA</v>
      </c>
      <c r="B3459" s="11" t="s">
        <v>7865</v>
      </c>
      <c r="C3459" s="11" t="s">
        <v>7866</v>
      </c>
      <c r="D3459" s="11" t="s">
        <v>1658</v>
      </c>
      <c r="E3459" s="15" t="b">
        <v>1</v>
      </c>
      <c r="F3459" s="43" t="s">
        <v>14118</v>
      </c>
    </row>
    <row r="3460" spans="1:6" x14ac:dyDescent="0.2">
      <c r="A3460" s="92"/>
      <c r="B3460" s="5" t="s">
        <v>7867</v>
      </c>
      <c r="C3460" s="5" t="s">
        <v>7868</v>
      </c>
      <c r="D3460" s="5" t="s">
        <v>1658</v>
      </c>
      <c r="E3460" s="16" t="b">
        <v>1</v>
      </c>
      <c r="F3460" s="38" t="s">
        <v>14119</v>
      </c>
    </row>
    <row r="3461" spans="1:6" x14ac:dyDescent="0.2">
      <c r="A3461" s="92"/>
      <c r="B3461" s="5" t="s">
        <v>7869</v>
      </c>
      <c r="C3461" s="5" t="s">
        <v>7870</v>
      </c>
      <c r="D3461" s="5" t="s">
        <v>1658</v>
      </c>
      <c r="E3461" s="16" t="b">
        <v>1</v>
      </c>
      <c r="F3461" s="38" t="s">
        <v>14120</v>
      </c>
    </row>
    <row r="3462" spans="1:6" x14ac:dyDescent="0.2">
      <c r="A3462" s="92"/>
      <c r="B3462" s="5" t="s">
        <v>7871</v>
      </c>
      <c r="C3462" s="5" t="s">
        <v>7872</v>
      </c>
      <c r="D3462" s="5" t="s">
        <v>1658</v>
      </c>
      <c r="E3462" s="16" t="b">
        <v>1</v>
      </c>
      <c r="F3462" s="38" t="s">
        <v>14121</v>
      </c>
    </row>
    <row r="3463" spans="1:6" x14ac:dyDescent="0.2">
      <c r="A3463" s="92"/>
      <c r="B3463" s="5" t="s">
        <v>7873</v>
      </c>
      <c r="C3463" s="5" t="s">
        <v>7874</v>
      </c>
      <c r="D3463" s="5" t="s">
        <v>1658</v>
      </c>
      <c r="E3463" s="16" t="b">
        <v>1</v>
      </c>
      <c r="F3463" s="38" t="s">
        <v>14122</v>
      </c>
    </row>
    <row r="3464" spans="1:6" x14ac:dyDescent="0.2">
      <c r="A3464" s="92"/>
      <c r="B3464" s="5" t="s">
        <v>7875</v>
      </c>
      <c r="C3464" s="5" t="s">
        <v>7876</v>
      </c>
      <c r="D3464" s="5" t="s">
        <v>1658</v>
      </c>
      <c r="E3464" s="16" t="b">
        <v>1</v>
      </c>
      <c r="F3464" s="38" t="s">
        <v>14123</v>
      </c>
    </row>
    <row r="3465" spans="1:6" x14ac:dyDescent="0.2">
      <c r="A3465" s="92"/>
      <c r="B3465" s="5" t="s">
        <v>7877</v>
      </c>
      <c r="C3465" s="5" t="s">
        <v>7878</v>
      </c>
      <c r="D3465" s="5" t="s">
        <v>1658</v>
      </c>
      <c r="E3465" s="16" t="b">
        <v>1</v>
      </c>
      <c r="F3465" s="38" t="s">
        <v>14124</v>
      </c>
    </row>
    <row r="3466" spans="1:6" x14ac:dyDescent="0.2">
      <c r="A3466" s="92"/>
      <c r="B3466" s="5" t="s">
        <v>7879</v>
      </c>
      <c r="C3466" s="5" t="s">
        <v>7880</v>
      </c>
      <c r="D3466" s="5" t="s">
        <v>1658</v>
      </c>
      <c r="E3466" s="16" t="b">
        <v>1</v>
      </c>
      <c r="F3466" s="38" t="s">
        <v>14125</v>
      </c>
    </row>
    <row r="3467" spans="1:6" x14ac:dyDescent="0.2">
      <c r="A3467" s="92"/>
      <c r="B3467" s="5" t="s">
        <v>7881</v>
      </c>
      <c r="C3467" s="5" t="s">
        <v>7882</v>
      </c>
      <c r="D3467" s="5" t="s">
        <v>1658</v>
      </c>
      <c r="E3467" s="16" t="b">
        <v>1</v>
      </c>
      <c r="F3467" s="38" t="s">
        <v>14126</v>
      </c>
    </row>
    <row r="3468" spans="1:6" x14ac:dyDescent="0.2">
      <c r="A3468" s="92"/>
      <c r="B3468" s="5" t="s">
        <v>7883</v>
      </c>
      <c r="C3468" s="5" t="s">
        <v>7884</v>
      </c>
      <c r="D3468" s="5" t="s">
        <v>2414</v>
      </c>
      <c r="E3468" s="16" t="b">
        <v>1</v>
      </c>
      <c r="F3468" s="38" t="s">
        <v>14127</v>
      </c>
    </row>
    <row r="3469" spans="1:6" x14ac:dyDescent="0.2">
      <c r="A3469" s="92"/>
      <c r="B3469" s="5" t="s">
        <v>7885</v>
      </c>
      <c r="C3469" s="5" t="s">
        <v>7886</v>
      </c>
      <c r="D3469" s="5" t="s">
        <v>1658</v>
      </c>
      <c r="E3469" s="16" t="b">
        <v>1</v>
      </c>
      <c r="F3469" s="38" t="s">
        <v>14128</v>
      </c>
    </row>
    <row r="3470" spans="1:6" x14ac:dyDescent="0.2">
      <c r="A3470" s="92"/>
      <c r="B3470" s="5" t="s">
        <v>7887</v>
      </c>
      <c r="C3470" s="5" t="s">
        <v>6596</v>
      </c>
      <c r="D3470" s="5" t="s">
        <v>1658</v>
      </c>
      <c r="E3470" s="16" t="b">
        <v>1</v>
      </c>
      <c r="F3470" s="38" t="s">
        <v>14129</v>
      </c>
    </row>
    <row r="3471" spans="1:6" x14ac:dyDescent="0.2">
      <c r="A3471" s="92"/>
      <c r="B3471" s="5" t="s">
        <v>7888</v>
      </c>
      <c r="C3471" s="5" t="s">
        <v>7889</v>
      </c>
      <c r="D3471" s="5" t="s">
        <v>1658</v>
      </c>
      <c r="E3471" s="16" t="b">
        <v>1</v>
      </c>
      <c r="F3471" s="38" t="s">
        <v>14130</v>
      </c>
    </row>
    <row r="3472" spans="1:6" x14ac:dyDescent="0.2">
      <c r="A3472" s="92"/>
      <c r="B3472" s="5" t="s">
        <v>7890</v>
      </c>
      <c r="C3472" s="5" t="s">
        <v>7891</v>
      </c>
      <c r="D3472" s="5" t="s">
        <v>1658</v>
      </c>
      <c r="E3472" s="16" t="b">
        <v>1</v>
      </c>
      <c r="F3472" s="38" t="s">
        <v>14131</v>
      </c>
    </row>
    <row r="3473" spans="1:6" x14ac:dyDescent="0.2">
      <c r="A3473" s="92"/>
      <c r="B3473" s="5" t="s">
        <v>7892</v>
      </c>
      <c r="C3473" s="5" t="s">
        <v>7893</v>
      </c>
      <c r="D3473" s="5" t="s">
        <v>1658</v>
      </c>
      <c r="E3473" s="16" t="b">
        <v>1</v>
      </c>
      <c r="F3473" s="38" t="s">
        <v>14132</v>
      </c>
    </row>
    <row r="3474" spans="1:6" x14ac:dyDescent="0.2">
      <c r="A3474" s="92"/>
      <c r="B3474" s="5" t="s">
        <v>7894</v>
      </c>
      <c r="C3474" s="5" t="s">
        <v>7895</v>
      </c>
      <c r="D3474" s="5" t="s">
        <v>1658</v>
      </c>
      <c r="E3474" s="16" t="b">
        <v>1</v>
      </c>
      <c r="F3474" s="38" t="s">
        <v>14133</v>
      </c>
    </row>
    <row r="3475" spans="1:6" x14ac:dyDescent="0.2">
      <c r="A3475" s="92"/>
      <c r="B3475" s="5" t="s">
        <v>7896</v>
      </c>
      <c r="C3475" s="5" t="s">
        <v>7897</v>
      </c>
      <c r="D3475" s="5" t="s">
        <v>1658</v>
      </c>
      <c r="E3475" s="16" t="b">
        <v>1</v>
      </c>
      <c r="F3475" s="38" t="s">
        <v>14134</v>
      </c>
    </row>
    <row r="3476" spans="1:6" x14ac:dyDescent="0.2">
      <c r="A3476" s="92"/>
      <c r="B3476" s="5" t="s">
        <v>7898</v>
      </c>
      <c r="C3476" s="5" t="s">
        <v>7899</v>
      </c>
      <c r="D3476" s="5" t="s">
        <v>1658</v>
      </c>
      <c r="E3476" s="16" t="b">
        <v>1</v>
      </c>
      <c r="F3476" s="38" t="s">
        <v>14135</v>
      </c>
    </row>
    <row r="3477" spans="1:6" x14ac:dyDescent="0.2">
      <c r="A3477" s="92"/>
      <c r="B3477" s="5" t="s">
        <v>7900</v>
      </c>
      <c r="C3477" s="5" t="s">
        <v>7901</v>
      </c>
      <c r="D3477" s="5" t="s">
        <v>1658</v>
      </c>
      <c r="E3477" s="16" t="b">
        <v>1</v>
      </c>
      <c r="F3477" s="38" t="s">
        <v>14136</v>
      </c>
    </row>
    <row r="3478" spans="1:6" x14ac:dyDescent="0.2">
      <c r="A3478" s="92"/>
      <c r="B3478" s="5" t="s">
        <v>7902</v>
      </c>
      <c r="C3478" s="5" t="s">
        <v>7903</v>
      </c>
      <c r="D3478" s="5" t="s">
        <v>1658</v>
      </c>
      <c r="E3478" s="16" t="b">
        <v>1</v>
      </c>
      <c r="F3478" s="38" t="s">
        <v>14137</v>
      </c>
    </row>
    <row r="3479" spans="1:6" x14ac:dyDescent="0.2">
      <c r="A3479" s="92"/>
      <c r="B3479" s="5" t="s">
        <v>7904</v>
      </c>
      <c r="C3479" s="5" t="s">
        <v>7905</v>
      </c>
      <c r="D3479" s="5" t="s">
        <v>1658</v>
      </c>
      <c r="E3479" s="16" t="b">
        <v>1</v>
      </c>
      <c r="F3479" s="38" t="s">
        <v>14138</v>
      </c>
    </row>
    <row r="3480" spans="1:6" x14ac:dyDescent="0.2">
      <c r="A3480" s="92"/>
      <c r="B3480" s="5" t="s">
        <v>7906</v>
      </c>
      <c r="C3480" s="5" t="s">
        <v>7907</v>
      </c>
      <c r="D3480" s="5" t="s">
        <v>1658</v>
      </c>
      <c r="E3480" s="16" t="b">
        <v>1</v>
      </c>
      <c r="F3480" s="38" t="s">
        <v>14139</v>
      </c>
    </row>
    <row r="3481" spans="1:6" x14ac:dyDescent="0.2">
      <c r="A3481" s="92"/>
      <c r="B3481" s="5" t="s">
        <v>7908</v>
      </c>
      <c r="C3481" s="5" t="s">
        <v>7909</v>
      </c>
      <c r="D3481" s="5" t="s">
        <v>1658</v>
      </c>
      <c r="E3481" s="16" t="b">
        <v>1</v>
      </c>
      <c r="F3481" s="38" t="s">
        <v>14140</v>
      </c>
    </row>
    <row r="3482" spans="1:6" x14ac:dyDescent="0.2">
      <c r="A3482" s="92"/>
      <c r="B3482" s="5" t="s">
        <v>7910</v>
      </c>
      <c r="C3482" s="5" t="s">
        <v>7911</v>
      </c>
      <c r="D3482" s="5" t="s">
        <v>1658</v>
      </c>
      <c r="E3482" s="16" t="b">
        <v>1</v>
      </c>
      <c r="F3482" s="38" t="s">
        <v>14141</v>
      </c>
    </row>
    <row r="3483" spans="1:6" x14ac:dyDescent="0.2">
      <c r="A3483" s="92"/>
      <c r="B3483" s="5" t="s">
        <v>7912</v>
      </c>
      <c r="C3483" s="5" t="s">
        <v>7913</v>
      </c>
      <c r="D3483" s="5" t="s">
        <v>1658</v>
      </c>
      <c r="E3483" s="16" t="b">
        <v>1</v>
      </c>
      <c r="F3483" s="38" t="s">
        <v>14142</v>
      </c>
    </row>
    <row r="3484" spans="1:6" x14ac:dyDescent="0.2">
      <c r="A3484" s="92"/>
      <c r="B3484" s="5" t="s">
        <v>7914</v>
      </c>
      <c r="C3484" s="5" t="s">
        <v>7915</v>
      </c>
      <c r="D3484" s="5" t="s">
        <v>1658</v>
      </c>
      <c r="E3484" s="16" t="b">
        <v>1</v>
      </c>
      <c r="F3484" s="38" t="s">
        <v>14143</v>
      </c>
    </row>
    <row r="3485" spans="1:6" x14ac:dyDescent="0.2">
      <c r="A3485" s="92"/>
      <c r="B3485" s="5" t="s">
        <v>7916</v>
      </c>
      <c r="C3485" s="5" t="s">
        <v>7917</v>
      </c>
      <c r="D3485" s="5" t="s">
        <v>1658</v>
      </c>
      <c r="E3485" s="16" t="b">
        <v>1</v>
      </c>
      <c r="F3485" s="38" t="s">
        <v>14144</v>
      </c>
    </row>
    <row r="3486" spans="1:6" x14ac:dyDescent="0.2">
      <c r="A3486" s="92"/>
      <c r="B3486" s="5" t="s">
        <v>7918</v>
      </c>
      <c r="C3486" s="5" t="s">
        <v>7919</v>
      </c>
      <c r="D3486" s="5" t="s">
        <v>1658</v>
      </c>
      <c r="E3486" s="16" t="b">
        <v>1</v>
      </c>
      <c r="F3486" s="38" t="s">
        <v>14145</v>
      </c>
    </row>
    <row r="3487" spans="1:6" x14ac:dyDescent="0.2">
      <c r="A3487" s="92"/>
      <c r="B3487" s="5" t="s">
        <v>7920</v>
      </c>
      <c r="C3487" s="5" t="s">
        <v>7921</v>
      </c>
      <c r="D3487" s="5" t="s">
        <v>1658</v>
      </c>
      <c r="E3487" s="16" t="b">
        <v>1</v>
      </c>
      <c r="F3487" s="38" t="s">
        <v>14146</v>
      </c>
    </row>
    <row r="3488" spans="1:6" x14ac:dyDescent="0.2">
      <c r="A3488" s="92"/>
      <c r="B3488" s="5" t="s">
        <v>7922</v>
      </c>
      <c r="C3488" s="5" t="s">
        <v>7923</v>
      </c>
      <c r="D3488" s="5" t="s">
        <v>1658</v>
      </c>
      <c r="E3488" s="16" t="b">
        <v>1</v>
      </c>
      <c r="F3488" s="38" t="s">
        <v>14147</v>
      </c>
    </row>
    <row r="3489" spans="1:6" x14ac:dyDescent="0.2">
      <c r="A3489" s="92"/>
      <c r="B3489" s="5" t="s">
        <v>7924</v>
      </c>
      <c r="C3489" s="5" t="s">
        <v>7925</v>
      </c>
      <c r="D3489" s="5" t="s">
        <v>1658</v>
      </c>
      <c r="E3489" s="16" t="b">
        <v>1</v>
      </c>
      <c r="F3489" s="38" t="s">
        <v>14148</v>
      </c>
    </row>
    <row r="3490" spans="1:6" x14ac:dyDescent="0.2">
      <c r="A3490" s="92"/>
      <c r="B3490" s="5" t="s">
        <v>7926</v>
      </c>
      <c r="C3490" s="5" t="s">
        <v>7927</v>
      </c>
      <c r="D3490" s="5" t="s">
        <v>1658</v>
      </c>
      <c r="E3490" s="16" t="b">
        <v>1</v>
      </c>
      <c r="F3490" s="38" t="s">
        <v>14149</v>
      </c>
    </row>
    <row r="3491" spans="1:6" x14ac:dyDescent="0.2">
      <c r="A3491" s="92"/>
      <c r="B3491" s="5" t="s">
        <v>7928</v>
      </c>
      <c r="C3491" s="5" t="s">
        <v>7929</v>
      </c>
      <c r="D3491" s="5" t="s">
        <v>1658</v>
      </c>
      <c r="E3491" s="16" t="b">
        <v>1</v>
      </c>
      <c r="F3491" s="38" t="s">
        <v>14150</v>
      </c>
    </row>
    <row r="3492" spans="1:6" x14ac:dyDescent="0.2">
      <c r="A3492" s="92"/>
      <c r="B3492" s="5" t="s">
        <v>7930</v>
      </c>
      <c r="C3492" s="5" t="s">
        <v>7931</v>
      </c>
      <c r="D3492" s="5" t="s">
        <v>1658</v>
      </c>
      <c r="E3492" s="16" t="b">
        <v>1</v>
      </c>
      <c r="F3492" s="38" t="s">
        <v>14151</v>
      </c>
    </row>
    <row r="3493" spans="1:6" x14ac:dyDescent="0.2">
      <c r="A3493" s="92"/>
      <c r="B3493" s="5" t="s">
        <v>7932</v>
      </c>
      <c r="C3493" s="5" t="s">
        <v>7933</v>
      </c>
      <c r="D3493" s="5" t="s">
        <v>1658</v>
      </c>
      <c r="E3493" s="16" t="b">
        <v>1</v>
      </c>
      <c r="F3493" s="38" t="s">
        <v>14152</v>
      </c>
    </row>
    <row r="3494" spans="1:6" x14ac:dyDescent="0.2">
      <c r="A3494" s="92"/>
      <c r="B3494" s="5" t="s">
        <v>7934</v>
      </c>
      <c r="C3494" s="5" t="s">
        <v>7935</v>
      </c>
      <c r="D3494" s="5" t="s">
        <v>1658</v>
      </c>
      <c r="E3494" s="16" t="b">
        <v>1</v>
      </c>
      <c r="F3494" s="38" t="s">
        <v>14153</v>
      </c>
    </row>
    <row r="3495" spans="1:6" x14ac:dyDescent="0.2">
      <c r="A3495" s="92"/>
      <c r="B3495" s="5" t="s">
        <v>7936</v>
      </c>
      <c r="C3495" s="5" t="s">
        <v>7937</v>
      </c>
      <c r="D3495" s="5" t="s">
        <v>1658</v>
      </c>
      <c r="E3495" s="16" t="b">
        <v>1</v>
      </c>
      <c r="F3495" s="38" t="s">
        <v>14154</v>
      </c>
    </row>
    <row r="3496" spans="1:6" x14ac:dyDescent="0.2">
      <c r="A3496" s="92"/>
      <c r="B3496" s="5" t="s">
        <v>7938</v>
      </c>
      <c r="C3496" s="5" t="s">
        <v>7939</v>
      </c>
      <c r="D3496" s="5" t="s">
        <v>1658</v>
      </c>
      <c r="E3496" s="16" t="b">
        <v>1</v>
      </c>
      <c r="F3496" s="38" t="s">
        <v>14155</v>
      </c>
    </row>
    <row r="3497" spans="1:6" x14ac:dyDescent="0.2">
      <c r="A3497" s="92"/>
      <c r="B3497" s="5" t="s">
        <v>7940</v>
      </c>
      <c r="C3497" s="5" t="s">
        <v>7941</v>
      </c>
      <c r="D3497" s="5" t="s">
        <v>1658</v>
      </c>
      <c r="E3497" s="16" t="b">
        <v>1</v>
      </c>
      <c r="F3497" s="38" t="s">
        <v>14156</v>
      </c>
    </row>
    <row r="3498" spans="1:6" x14ac:dyDescent="0.2">
      <c r="A3498" s="92"/>
      <c r="B3498" s="5" t="s">
        <v>7942</v>
      </c>
      <c r="C3498" s="5" t="s">
        <v>7943</v>
      </c>
      <c r="D3498" s="5" t="s">
        <v>1658</v>
      </c>
      <c r="E3498" s="16" t="b">
        <v>1</v>
      </c>
      <c r="F3498" s="38" t="s">
        <v>14157</v>
      </c>
    </row>
    <row r="3499" spans="1:6" x14ac:dyDescent="0.2">
      <c r="A3499" s="92"/>
      <c r="B3499" s="5" t="s">
        <v>7944</v>
      </c>
      <c r="C3499" s="5" t="s">
        <v>7945</v>
      </c>
      <c r="D3499" s="5" t="s">
        <v>1658</v>
      </c>
      <c r="E3499" s="16" t="b">
        <v>1</v>
      </c>
      <c r="F3499" s="38" t="s">
        <v>14158</v>
      </c>
    </row>
    <row r="3500" spans="1:6" x14ac:dyDescent="0.2">
      <c r="A3500" s="93"/>
      <c r="B3500" s="14" t="s">
        <v>7946</v>
      </c>
      <c r="C3500" s="14" t="s">
        <v>7947</v>
      </c>
      <c r="D3500" s="14" t="s">
        <v>1658</v>
      </c>
      <c r="E3500" s="17" t="b">
        <v>1</v>
      </c>
      <c r="F3500" s="39" t="s">
        <v>14159</v>
      </c>
    </row>
    <row r="3501" spans="1:6" x14ac:dyDescent="0.2">
      <c r="A3501" s="91" t="str">
        <f>HYPERLINK("[#]Codes_for_GE_Names!A229:H229","RUSSIA")</f>
        <v>RUSSIA</v>
      </c>
      <c r="B3501" s="11" t="s">
        <v>7948</v>
      </c>
      <c r="C3501" s="11" t="s">
        <v>7949</v>
      </c>
      <c r="D3501" s="11" t="s">
        <v>2502</v>
      </c>
      <c r="E3501" s="15" t="b">
        <v>1</v>
      </c>
      <c r="F3501" s="43" t="s">
        <v>14160</v>
      </c>
    </row>
    <row r="3502" spans="1:6" x14ac:dyDescent="0.2">
      <c r="A3502" s="92"/>
      <c r="B3502" s="5" t="s">
        <v>7950</v>
      </c>
      <c r="C3502" s="5" t="s">
        <v>7951</v>
      </c>
      <c r="D3502" s="5" t="s">
        <v>2502</v>
      </c>
      <c r="E3502" s="16" t="b">
        <v>1</v>
      </c>
      <c r="F3502" s="38" t="s">
        <v>14161</v>
      </c>
    </row>
    <row r="3503" spans="1:6" x14ac:dyDescent="0.2">
      <c r="A3503" s="92"/>
      <c r="B3503" s="5" t="s">
        <v>7952</v>
      </c>
      <c r="C3503" s="5" t="s">
        <v>7953</v>
      </c>
      <c r="D3503" s="5" t="s">
        <v>1891</v>
      </c>
      <c r="E3503" s="16" t="b">
        <v>1</v>
      </c>
      <c r="F3503" s="38" t="s">
        <v>14162</v>
      </c>
    </row>
    <row r="3504" spans="1:6" x14ac:dyDescent="0.2">
      <c r="A3504" s="92"/>
      <c r="B3504" s="5" t="s">
        <v>7954</v>
      </c>
      <c r="C3504" s="5" t="s">
        <v>7955</v>
      </c>
      <c r="D3504" s="5" t="s">
        <v>1589</v>
      </c>
      <c r="E3504" s="16" t="b">
        <v>1</v>
      </c>
      <c r="F3504" s="38" t="s">
        <v>14163</v>
      </c>
    </row>
    <row r="3505" spans="1:6" x14ac:dyDescent="0.2">
      <c r="A3505" s="92"/>
      <c r="B3505" s="5" t="s">
        <v>7956</v>
      </c>
      <c r="C3505" s="5" t="s">
        <v>7957</v>
      </c>
      <c r="D3505" s="5" t="s">
        <v>1589</v>
      </c>
      <c r="E3505" s="16" t="b">
        <v>1</v>
      </c>
      <c r="F3505" s="38" t="s">
        <v>14164</v>
      </c>
    </row>
    <row r="3506" spans="1:6" x14ac:dyDescent="0.2">
      <c r="A3506" s="92"/>
      <c r="B3506" s="5" t="s">
        <v>7958</v>
      </c>
      <c r="C3506" s="5" t="s">
        <v>7959</v>
      </c>
      <c r="D3506" s="5" t="s">
        <v>1589</v>
      </c>
      <c r="E3506" s="16" t="b">
        <v>1</v>
      </c>
      <c r="F3506" s="38" t="s">
        <v>14165</v>
      </c>
    </row>
    <row r="3507" spans="1:6" x14ac:dyDescent="0.2">
      <c r="A3507" s="92"/>
      <c r="B3507" s="5" t="s">
        <v>7960</v>
      </c>
      <c r="C3507" s="5" t="s">
        <v>7961</v>
      </c>
      <c r="D3507" s="5" t="s">
        <v>2502</v>
      </c>
      <c r="E3507" s="16" t="b">
        <v>1</v>
      </c>
      <c r="F3507" s="38" t="s">
        <v>14166</v>
      </c>
    </row>
    <row r="3508" spans="1:6" x14ac:dyDescent="0.2">
      <c r="A3508" s="92"/>
      <c r="B3508" s="5" t="s">
        <v>7962</v>
      </c>
      <c r="C3508" s="5" t="s">
        <v>7963</v>
      </c>
      <c r="D3508" s="5" t="s">
        <v>1589</v>
      </c>
      <c r="E3508" s="16" t="b">
        <v>1</v>
      </c>
      <c r="F3508" s="38" t="s">
        <v>14167</v>
      </c>
    </row>
    <row r="3509" spans="1:6" x14ac:dyDescent="0.2">
      <c r="A3509" s="92"/>
      <c r="B3509" s="5" t="s">
        <v>7964</v>
      </c>
      <c r="C3509" s="5" t="s">
        <v>7965</v>
      </c>
      <c r="D3509" s="5" t="s">
        <v>1589</v>
      </c>
      <c r="E3509" s="16" t="b">
        <v>1</v>
      </c>
      <c r="F3509" s="38" t="s">
        <v>14168</v>
      </c>
    </row>
    <row r="3510" spans="1:6" x14ac:dyDescent="0.2">
      <c r="A3510" s="92"/>
      <c r="B3510" s="5" t="s">
        <v>7966</v>
      </c>
      <c r="C3510" s="5" t="s">
        <v>7967</v>
      </c>
      <c r="D3510" s="5" t="s">
        <v>2502</v>
      </c>
      <c r="E3510" s="16" t="b">
        <v>1</v>
      </c>
      <c r="F3510" s="38" t="s">
        <v>14169</v>
      </c>
    </row>
    <row r="3511" spans="1:6" x14ac:dyDescent="0.2">
      <c r="A3511" s="92"/>
      <c r="B3511" s="5" t="s">
        <v>7968</v>
      </c>
      <c r="C3511" s="5" t="s">
        <v>7969</v>
      </c>
      <c r="D3511" s="5" t="s">
        <v>2502</v>
      </c>
      <c r="E3511" s="16" t="b">
        <v>1</v>
      </c>
      <c r="F3511" s="38" t="s">
        <v>14170</v>
      </c>
    </row>
    <row r="3512" spans="1:6" x14ac:dyDescent="0.2">
      <c r="A3512" s="92"/>
      <c r="B3512" s="5" t="s">
        <v>7970</v>
      </c>
      <c r="C3512" s="5" t="s">
        <v>7971</v>
      </c>
      <c r="D3512" s="5" t="s">
        <v>1589</v>
      </c>
      <c r="E3512" s="16" t="b">
        <v>1</v>
      </c>
      <c r="F3512" s="38" t="s">
        <v>14171</v>
      </c>
    </row>
    <row r="3513" spans="1:6" x14ac:dyDescent="0.2">
      <c r="A3513" s="92"/>
      <c r="B3513" s="5" t="s">
        <v>7972</v>
      </c>
      <c r="C3513" s="5" t="s">
        <v>7973</v>
      </c>
      <c r="D3513" s="5" t="s">
        <v>3316</v>
      </c>
      <c r="E3513" s="16" t="b">
        <v>1</v>
      </c>
      <c r="F3513" s="38" t="s">
        <v>14172</v>
      </c>
    </row>
    <row r="3514" spans="1:6" x14ac:dyDescent="0.2">
      <c r="A3514" s="92"/>
      <c r="B3514" s="5" t="s">
        <v>7974</v>
      </c>
      <c r="C3514" s="5" t="s">
        <v>7975</v>
      </c>
      <c r="D3514" s="5" t="s">
        <v>2502</v>
      </c>
      <c r="E3514" s="16" t="b">
        <v>1</v>
      </c>
      <c r="F3514" s="38" t="s">
        <v>14173</v>
      </c>
    </row>
    <row r="3515" spans="1:6" x14ac:dyDescent="0.2">
      <c r="A3515" s="92"/>
      <c r="B3515" s="5" t="s">
        <v>7976</v>
      </c>
      <c r="C3515" s="5" t="s">
        <v>7977</v>
      </c>
      <c r="D3515" s="5" t="s">
        <v>2502</v>
      </c>
      <c r="E3515" s="16" t="b">
        <v>1</v>
      </c>
      <c r="F3515" s="38" t="s">
        <v>14174</v>
      </c>
    </row>
    <row r="3516" spans="1:6" x14ac:dyDescent="0.2">
      <c r="A3516" s="92"/>
      <c r="B3516" s="5" t="s">
        <v>7978</v>
      </c>
      <c r="C3516" s="5" t="s">
        <v>7979</v>
      </c>
      <c r="D3516" s="5" t="s">
        <v>2502</v>
      </c>
      <c r="E3516" s="16" t="b">
        <v>1</v>
      </c>
      <c r="F3516" s="38" t="s">
        <v>14175</v>
      </c>
    </row>
    <row r="3517" spans="1:6" x14ac:dyDescent="0.2">
      <c r="A3517" s="92"/>
      <c r="B3517" s="5" t="s">
        <v>7980</v>
      </c>
      <c r="C3517" s="5" t="s">
        <v>7981</v>
      </c>
      <c r="D3517" s="5" t="s">
        <v>1589</v>
      </c>
      <c r="E3517" s="16" t="b">
        <v>1</v>
      </c>
      <c r="F3517" s="38" t="s">
        <v>14176</v>
      </c>
    </row>
    <row r="3518" spans="1:6" x14ac:dyDescent="0.2">
      <c r="A3518" s="92"/>
      <c r="B3518" s="5" t="s">
        <v>7982</v>
      </c>
      <c r="C3518" s="5" t="s">
        <v>7983</v>
      </c>
      <c r="D3518" s="5" t="s">
        <v>1589</v>
      </c>
      <c r="E3518" s="16" t="b">
        <v>1</v>
      </c>
      <c r="F3518" s="38" t="s">
        <v>14177</v>
      </c>
    </row>
    <row r="3519" spans="1:6" x14ac:dyDescent="0.2">
      <c r="A3519" s="92"/>
      <c r="B3519" s="5" t="s">
        <v>7984</v>
      </c>
      <c r="C3519" s="5" t="s">
        <v>7985</v>
      </c>
      <c r="D3519" s="5" t="s">
        <v>2502</v>
      </c>
      <c r="E3519" s="16" t="b">
        <v>1</v>
      </c>
      <c r="F3519" s="38" t="s">
        <v>14178</v>
      </c>
    </row>
    <row r="3520" spans="1:6" x14ac:dyDescent="0.2">
      <c r="A3520" s="92"/>
      <c r="B3520" s="5" t="s">
        <v>7986</v>
      </c>
      <c r="C3520" s="5" t="s">
        <v>7987</v>
      </c>
      <c r="D3520" s="5" t="s">
        <v>1589</v>
      </c>
      <c r="E3520" s="16" t="b">
        <v>1</v>
      </c>
      <c r="F3520" s="38" t="s">
        <v>14179</v>
      </c>
    </row>
    <row r="3521" spans="1:6" x14ac:dyDescent="0.2">
      <c r="A3521" s="92"/>
      <c r="B3521" s="5" t="s">
        <v>7988</v>
      </c>
      <c r="C3521" s="5" t="s">
        <v>7989</v>
      </c>
      <c r="D3521" s="5" t="s">
        <v>2502</v>
      </c>
      <c r="E3521" s="16" t="b">
        <v>1</v>
      </c>
      <c r="F3521" s="38" t="s">
        <v>14180</v>
      </c>
    </row>
    <row r="3522" spans="1:6" x14ac:dyDescent="0.2">
      <c r="A3522" s="92"/>
      <c r="B3522" s="5" t="s">
        <v>7990</v>
      </c>
      <c r="C3522" s="5" t="s">
        <v>7991</v>
      </c>
      <c r="D3522" s="5" t="s">
        <v>1589</v>
      </c>
      <c r="E3522" s="16" t="b">
        <v>1</v>
      </c>
      <c r="F3522" s="38" t="s">
        <v>14181</v>
      </c>
    </row>
    <row r="3523" spans="1:6" x14ac:dyDescent="0.2">
      <c r="A3523" s="92"/>
      <c r="B3523" s="5" t="s">
        <v>7992</v>
      </c>
      <c r="C3523" s="5" t="s">
        <v>7993</v>
      </c>
      <c r="D3523" s="5" t="s">
        <v>1891</v>
      </c>
      <c r="E3523" s="16" t="b">
        <v>1</v>
      </c>
      <c r="F3523" s="38" t="s">
        <v>14182</v>
      </c>
    </row>
    <row r="3524" spans="1:6" x14ac:dyDescent="0.2">
      <c r="A3524" s="92"/>
      <c r="B3524" s="5" t="s">
        <v>7994</v>
      </c>
      <c r="C3524" s="5" t="s">
        <v>7995</v>
      </c>
      <c r="D3524" s="5" t="s">
        <v>2502</v>
      </c>
      <c r="E3524" s="16" t="b">
        <v>1</v>
      </c>
      <c r="F3524" s="38" t="s">
        <v>14183</v>
      </c>
    </row>
    <row r="3525" spans="1:6" x14ac:dyDescent="0.2">
      <c r="A3525" s="92"/>
      <c r="B3525" s="5" t="s">
        <v>7996</v>
      </c>
      <c r="C3525" s="5" t="s">
        <v>7997</v>
      </c>
      <c r="D3525" s="5" t="s">
        <v>2502</v>
      </c>
      <c r="E3525" s="16" t="b">
        <v>1</v>
      </c>
      <c r="F3525" s="38" t="s">
        <v>14184</v>
      </c>
    </row>
    <row r="3526" spans="1:6" x14ac:dyDescent="0.2">
      <c r="A3526" s="92"/>
      <c r="B3526" s="5" t="s">
        <v>7998</v>
      </c>
      <c r="C3526" s="5" t="s">
        <v>7999</v>
      </c>
      <c r="D3526" s="5" t="s">
        <v>1589</v>
      </c>
      <c r="E3526" s="16" t="b">
        <v>1</v>
      </c>
      <c r="F3526" s="38" t="s">
        <v>14185</v>
      </c>
    </row>
    <row r="3527" spans="1:6" x14ac:dyDescent="0.2">
      <c r="A3527" s="92"/>
      <c r="B3527" s="5" t="s">
        <v>8000</v>
      </c>
      <c r="C3527" s="5" t="s">
        <v>8001</v>
      </c>
      <c r="D3527" s="5" t="s">
        <v>1891</v>
      </c>
      <c r="E3527" s="16" t="b">
        <v>1</v>
      </c>
      <c r="F3527" s="38" t="s">
        <v>14186</v>
      </c>
    </row>
    <row r="3528" spans="1:6" x14ac:dyDescent="0.2">
      <c r="A3528" s="92"/>
      <c r="B3528" s="5" t="s">
        <v>8002</v>
      </c>
      <c r="C3528" s="5" t="s">
        <v>8003</v>
      </c>
      <c r="D3528" s="5" t="s">
        <v>2502</v>
      </c>
      <c r="E3528" s="16" t="b">
        <v>1</v>
      </c>
      <c r="F3528" s="38" t="s">
        <v>14187</v>
      </c>
    </row>
    <row r="3529" spans="1:6" x14ac:dyDescent="0.2">
      <c r="A3529" s="92"/>
      <c r="B3529" s="5" t="s">
        <v>8004</v>
      </c>
      <c r="C3529" s="5" t="s">
        <v>8005</v>
      </c>
      <c r="D3529" s="5" t="s">
        <v>3316</v>
      </c>
      <c r="E3529" s="16" t="b">
        <v>1</v>
      </c>
      <c r="F3529" s="38" t="s">
        <v>14188</v>
      </c>
    </row>
    <row r="3530" spans="1:6" x14ac:dyDescent="0.2">
      <c r="A3530" s="92"/>
      <c r="B3530" s="5" t="s">
        <v>8006</v>
      </c>
      <c r="C3530" s="5" t="s">
        <v>8007</v>
      </c>
      <c r="D3530" s="5" t="s">
        <v>1589</v>
      </c>
      <c r="E3530" s="16" t="b">
        <v>1</v>
      </c>
      <c r="F3530" s="38" t="s">
        <v>14189</v>
      </c>
    </row>
    <row r="3531" spans="1:6" x14ac:dyDescent="0.2">
      <c r="A3531" s="92"/>
      <c r="B3531" s="5" t="s">
        <v>8008</v>
      </c>
      <c r="C3531" s="5" t="s">
        <v>8009</v>
      </c>
      <c r="D3531" s="5" t="s">
        <v>2502</v>
      </c>
      <c r="E3531" s="16" t="b">
        <v>1</v>
      </c>
      <c r="F3531" s="38" t="s">
        <v>14190</v>
      </c>
    </row>
    <row r="3532" spans="1:6" x14ac:dyDescent="0.2">
      <c r="A3532" s="92"/>
      <c r="B3532" s="5" t="s">
        <v>8010</v>
      </c>
      <c r="C3532" s="5" t="s">
        <v>8011</v>
      </c>
      <c r="D3532" s="5" t="s">
        <v>1589</v>
      </c>
      <c r="E3532" s="16" t="b">
        <v>1</v>
      </c>
      <c r="F3532" s="38" t="s">
        <v>14191</v>
      </c>
    </row>
    <row r="3533" spans="1:6" x14ac:dyDescent="0.2">
      <c r="A3533" s="92"/>
      <c r="B3533" s="5" t="s">
        <v>8012</v>
      </c>
      <c r="C3533" s="5" t="s">
        <v>8013</v>
      </c>
      <c r="D3533" s="5" t="s">
        <v>1891</v>
      </c>
      <c r="E3533" s="16" t="b">
        <v>1</v>
      </c>
      <c r="F3533" s="38" t="s">
        <v>14192</v>
      </c>
    </row>
    <row r="3534" spans="1:6" x14ac:dyDescent="0.2">
      <c r="A3534" s="92"/>
      <c r="B3534" s="5" t="s">
        <v>8014</v>
      </c>
      <c r="C3534" s="5" t="s">
        <v>8015</v>
      </c>
      <c r="D3534" s="5" t="s">
        <v>1891</v>
      </c>
      <c r="E3534" s="16" t="b">
        <v>1</v>
      </c>
      <c r="F3534" s="38" t="s">
        <v>14193</v>
      </c>
    </row>
    <row r="3535" spans="1:6" x14ac:dyDescent="0.2">
      <c r="A3535" s="92"/>
      <c r="B3535" s="5" t="s">
        <v>8016</v>
      </c>
      <c r="C3535" s="5" t="s">
        <v>8017</v>
      </c>
      <c r="D3535" s="5" t="s">
        <v>1589</v>
      </c>
      <c r="E3535" s="16" t="b">
        <v>1</v>
      </c>
      <c r="F3535" s="38" t="s">
        <v>14194</v>
      </c>
    </row>
    <row r="3536" spans="1:6" x14ac:dyDescent="0.2">
      <c r="A3536" s="92"/>
      <c r="B3536" s="5" t="s">
        <v>8018</v>
      </c>
      <c r="C3536" s="5" t="s">
        <v>8019</v>
      </c>
      <c r="D3536" s="5" t="s">
        <v>1589</v>
      </c>
      <c r="E3536" s="16" t="b">
        <v>1</v>
      </c>
      <c r="F3536" s="38" t="s">
        <v>14195</v>
      </c>
    </row>
    <row r="3537" spans="1:6" x14ac:dyDescent="0.2">
      <c r="A3537" s="92"/>
      <c r="B3537" s="5" t="s">
        <v>8020</v>
      </c>
      <c r="C3537" s="5" t="s">
        <v>8021</v>
      </c>
      <c r="D3537" s="5" t="s">
        <v>1589</v>
      </c>
      <c r="E3537" s="16" t="b">
        <v>1</v>
      </c>
      <c r="F3537" s="38" t="s">
        <v>14196</v>
      </c>
    </row>
    <row r="3538" spans="1:6" x14ac:dyDescent="0.2">
      <c r="A3538" s="92"/>
      <c r="B3538" s="5" t="s">
        <v>8022</v>
      </c>
      <c r="C3538" s="5" t="s">
        <v>8023</v>
      </c>
      <c r="D3538" s="5" t="s">
        <v>1589</v>
      </c>
      <c r="E3538" s="16" t="b">
        <v>1</v>
      </c>
      <c r="F3538" s="38" t="s">
        <v>14197</v>
      </c>
    </row>
    <row r="3539" spans="1:6" x14ac:dyDescent="0.2">
      <c r="A3539" s="92"/>
      <c r="B3539" s="5" t="s">
        <v>8024</v>
      </c>
      <c r="C3539" s="5" t="s">
        <v>8025</v>
      </c>
      <c r="D3539" s="5" t="s">
        <v>1589</v>
      </c>
      <c r="E3539" s="16" t="b">
        <v>1</v>
      </c>
      <c r="F3539" s="38" t="s">
        <v>14198</v>
      </c>
    </row>
    <row r="3540" spans="1:6" x14ac:dyDescent="0.2">
      <c r="A3540" s="92"/>
      <c r="B3540" s="5" t="s">
        <v>8026</v>
      </c>
      <c r="C3540" s="5" t="s">
        <v>8027</v>
      </c>
      <c r="D3540" s="5" t="s">
        <v>2502</v>
      </c>
      <c r="E3540" s="16" t="b">
        <v>1</v>
      </c>
      <c r="F3540" s="38" t="s">
        <v>14199</v>
      </c>
    </row>
    <row r="3541" spans="1:6" x14ac:dyDescent="0.2">
      <c r="A3541" s="92"/>
      <c r="B3541" s="5" t="s">
        <v>8028</v>
      </c>
      <c r="C3541" s="5" t="s">
        <v>8029</v>
      </c>
      <c r="D3541" s="5" t="s">
        <v>2502</v>
      </c>
      <c r="E3541" s="16" t="b">
        <v>1</v>
      </c>
      <c r="F3541" s="38" t="s">
        <v>14200</v>
      </c>
    </row>
    <row r="3542" spans="1:6" x14ac:dyDescent="0.2">
      <c r="A3542" s="92"/>
      <c r="B3542" s="5" t="s">
        <v>8030</v>
      </c>
      <c r="C3542" s="5" t="s">
        <v>8031</v>
      </c>
      <c r="D3542" s="5" t="s">
        <v>1589</v>
      </c>
      <c r="E3542" s="16" t="b">
        <v>1</v>
      </c>
      <c r="F3542" s="38" t="s">
        <v>14201</v>
      </c>
    </row>
    <row r="3543" spans="1:6" x14ac:dyDescent="0.2">
      <c r="A3543" s="92"/>
      <c r="B3543" s="5" t="s">
        <v>8032</v>
      </c>
      <c r="C3543" s="5" t="s">
        <v>8033</v>
      </c>
      <c r="D3543" s="5" t="s">
        <v>1912</v>
      </c>
      <c r="E3543" s="16" t="b">
        <v>1</v>
      </c>
      <c r="F3543" s="38" t="s">
        <v>14202</v>
      </c>
    </row>
    <row r="3544" spans="1:6" x14ac:dyDescent="0.2">
      <c r="A3544" s="92"/>
      <c r="B3544" s="5" t="s">
        <v>8034</v>
      </c>
      <c r="C3544" s="5" t="s">
        <v>8035</v>
      </c>
      <c r="D3544" s="5" t="s">
        <v>1589</v>
      </c>
      <c r="E3544" s="16" t="b">
        <v>1</v>
      </c>
      <c r="F3544" s="38" t="s">
        <v>14203</v>
      </c>
    </row>
    <row r="3545" spans="1:6" x14ac:dyDescent="0.2">
      <c r="A3545" s="92"/>
      <c r="B3545" s="5" t="s">
        <v>8036</v>
      </c>
      <c r="C3545" s="5" t="s">
        <v>8037</v>
      </c>
      <c r="D3545" s="5" t="s">
        <v>3316</v>
      </c>
      <c r="E3545" s="16" t="b">
        <v>1</v>
      </c>
      <c r="F3545" s="38" t="s">
        <v>14204</v>
      </c>
    </row>
    <row r="3546" spans="1:6" x14ac:dyDescent="0.2">
      <c r="A3546" s="92"/>
      <c r="B3546" s="5" t="s">
        <v>8038</v>
      </c>
      <c r="C3546" s="5" t="s">
        <v>8039</v>
      </c>
      <c r="D3546" s="5" t="s">
        <v>1589</v>
      </c>
      <c r="E3546" s="16" t="b">
        <v>1</v>
      </c>
      <c r="F3546" s="38" t="s">
        <v>14205</v>
      </c>
    </row>
    <row r="3547" spans="1:6" x14ac:dyDescent="0.2">
      <c r="A3547" s="92"/>
      <c r="B3547" s="5" t="s">
        <v>8040</v>
      </c>
      <c r="C3547" s="5" t="s">
        <v>8041</v>
      </c>
      <c r="D3547" s="5" t="s">
        <v>2502</v>
      </c>
      <c r="E3547" s="16" t="b">
        <v>1</v>
      </c>
      <c r="F3547" s="38" t="s">
        <v>14206</v>
      </c>
    </row>
    <row r="3548" spans="1:6" x14ac:dyDescent="0.2">
      <c r="A3548" s="92"/>
      <c r="B3548" s="5" t="s">
        <v>8042</v>
      </c>
      <c r="C3548" s="5" t="s">
        <v>8043</v>
      </c>
      <c r="D3548" s="5" t="s">
        <v>1589</v>
      </c>
      <c r="E3548" s="16" t="b">
        <v>1</v>
      </c>
      <c r="F3548" s="38" t="s">
        <v>14207</v>
      </c>
    </row>
    <row r="3549" spans="1:6" x14ac:dyDescent="0.2">
      <c r="A3549" s="92"/>
      <c r="B3549" s="5" t="s">
        <v>8044</v>
      </c>
      <c r="C3549" s="5" t="s">
        <v>8045</v>
      </c>
      <c r="D3549" s="5" t="s">
        <v>1589</v>
      </c>
      <c r="E3549" s="16" t="b">
        <v>1</v>
      </c>
      <c r="F3549" s="38" t="s">
        <v>14208</v>
      </c>
    </row>
    <row r="3550" spans="1:6" x14ac:dyDescent="0.2">
      <c r="A3550" s="92"/>
      <c r="B3550" s="5" t="s">
        <v>8046</v>
      </c>
      <c r="C3550" s="5" t="s">
        <v>8047</v>
      </c>
      <c r="D3550" s="5" t="s">
        <v>1589</v>
      </c>
      <c r="E3550" s="16" t="b">
        <v>1</v>
      </c>
      <c r="F3550" s="38" t="s">
        <v>14209</v>
      </c>
    </row>
    <row r="3551" spans="1:6" x14ac:dyDescent="0.2">
      <c r="A3551" s="92"/>
      <c r="B3551" s="5" t="s">
        <v>8048</v>
      </c>
      <c r="C3551" s="5" t="s">
        <v>8049</v>
      </c>
      <c r="D3551" s="5" t="s">
        <v>1589</v>
      </c>
      <c r="E3551" s="16" t="b">
        <v>1</v>
      </c>
      <c r="F3551" s="38" t="s">
        <v>14210</v>
      </c>
    </row>
    <row r="3552" spans="1:6" x14ac:dyDescent="0.2">
      <c r="A3552" s="92"/>
      <c r="B3552" s="5" t="s">
        <v>8050</v>
      </c>
      <c r="C3552" s="5" t="s">
        <v>8051</v>
      </c>
      <c r="D3552" s="5" t="s">
        <v>1589</v>
      </c>
      <c r="E3552" s="16" t="b">
        <v>1</v>
      </c>
      <c r="F3552" s="38" t="s">
        <v>14211</v>
      </c>
    </row>
    <row r="3553" spans="1:6" x14ac:dyDescent="0.2">
      <c r="A3553" s="92"/>
      <c r="B3553" s="5" t="s">
        <v>8052</v>
      </c>
      <c r="C3553" s="5" t="s">
        <v>8053</v>
      </c>
      <c r="D3553" s="5" t="s">
        <v>1589</v>
      </c>
      <c r="E3553" s="16" t="b">
        <v>1</v>
      </c>
      <c r="F3553" s="38" t="s">
        <v>14212</v>
      </c>
    </row>
    <row r="3554" spans="1:6" x14ac:dyDescent="0.2">
      <c r="A3554" s="92"/>
      <c r="B3554" s="5" t="s">
        <v>8054</v>
      </c>
      <c r="C3554" s="5" t="s">
        <v>8055</v>
      </c>
      <c r="D3554" s="5" t="s">
        <v>1891</v>
      </c>
      <c r="E3554" s="16" t="b">
        <v>1</v>
      </c>
      <c r="F3554" s="38" t="s">
        <v>14213</v>
      </c>
    </row>
    <row r="3555" spans="1:6" x14ac:dyDescent="0.2">
      <c r="A3555" s="92"/>
      <c r="B3555" s="5" t="s">
        <v>8056</v>
      </c>
      <c r="C3555" s="5" t="s">
        <v>8057</v>
      </c>
      <c r="D3555" s="5" t="s">
        <v>1891</v>
      </c>
      <c r="E3555" s="16" t="b">
        <v>1</v>
      </c>
      <c r="F3555" s="38" t="s">
        <v>14214</v>
      </c>
    </row>
    <row r="3556" spans="1:6" x14ac:dyDescent="0.2">
      <c r="A3556" s="92"/>
      <c r="B3556" s="5" t="s">
        <v>8058</v>
      </c>
      <c r="C3556" s="5" t="s">
        <v>8059</v>
      </c>
      <c r="D3556" s="5" t="s">
        <v>1589</v>
      </c>
      <c r="E3556" s="16" t="b">
        <v>1</v>
      </c>
      <c r="F3556" s="38" t="s">
        <v>14215</v>
      </c>
    </row>
    <row r="3557" spans="1:6" x14ac:dyDescent="0.2">
      <c r="A3557" s="92"/>
      <c r="B3557" s="5" t="s">
        <v>8060</v>
      </c>
      <c r="C3557" s="5" t="s">
        <v>8061</v>
      </c>
      <c r="D3557" s="5" t="s">
        <v>1589</v>
      </c>
      <c r="E3557" s="16" t="b">
        <v>1</v>
      </c>
      <c r="F3557" s="38" t="s">
        <v>14216</v>
      </c>
    </row>
    <row r="3558" spans="1:6" x14ac:dyDescent="0.2">
      <c r="A3558" s="92"/>
      <c r="B3558" s="5" t="s">
        <v>8062</v>
      </c>
      <c r="C3558" s="5" t="s">
        <v>8063</v>
      </c>
      <c r="D3558" s="5" t="s">
        <v>1589</v>
      </c>
      <c r="E3558" s="16" t="b">
        <v>1</v>
      </c>
      <c r="F3558" s="38" t="s">
        <v>14217</v>
      </c>
    </row>
    <row r="3559" spans="1:6" x14ac:dyDescent="0.2">
      <c r="A3559" s="92"/>
      <c r="B3559" s="5" t="s">
        <v>8064</v>
      </c>
      <c r="C3559" s="5" t="s">
        <v>8065</v>
      </c>
      <c r="D3559" s="5" t="s">
        <v>2502</v>
      </c>
      <c r="E3559" s="16" t="b">
        <v>1</v>
      </c>
      <c r="F3559" s="38" t="s">
        <v>14218</v>
      </c>
    </row>
    <row r="3560" spans="1:6" x14ac:dyDescent="0.2">
      <c r="A3560" s="92"/>
      <c r="B3560" s="5" t="s">
        <v>8066</v>
      </c>
      <c r="C3560" s="5" t="s">
        <v>8067</v>
      </c>
      <c r="D3560" s="5" t="s">
        <v>1589</v>
      </c>
      <c r="E3560" s="16" t="b">
        <v>1</v>
      </c>
      <c r="F3560" s="38" t="s">
        <v>14219</v>
      </c>
    </row>
    <row r="3561" spans="1:6" x14ac:dyDescent="0.2">
      <c r="A3561" s="92"/>
      <c r="B3561" s="5" t="s">
        <v>8068</v>
      </c>
      <c r="C3561" s="5" t="s">
        <v>8069</v>
      </c>
      <c r="D3561" s="5" t="s">
        <v>1589</v>
      </c>
      <c r="E3561" s="16" t="b">
        <v>1</v>
      </c>
      <c r="F3561" s="38" t="s">
        <v>14220</v>
      </c>
    </row>
    <row r="3562" spans="1:6" x14ac:dyDescent="0.2">
      <c r="A3562" s="92"/>
      <c r="B3562" s="5" t="s">
        <v>8070</v>
      </c>
      <c r="C3562" s="5" t="s">
        <v>8071</v>
      </c>
      <c r="D3562" s="5" t="s">
        <v>1912</v>
      </c>
      <c r="E3562" s="16" t="b">
        <v>1</v>
      </c>
      <c r="F3562" s="38" t="s">
        <v>14221</v>
      </c>
    </row>
    <row r="3563" spans="1:6" x14ac:dyDescent="0.2">
      <c r="A3563" s="92"/>
      <c r="B3563" s="5" t="s">
        <v>8072</v>
      </c>
      <c r="C3563" s="5" t="s">
        <v>8073</v>
      </c>
      <c r="D3563" s="5" t="s">
        <v>1589</v>
      </c>
      <c r="E3563" s="16" t="b">
        <v>1</v>
      </c>
      <c r="F3563" s="38" t="s">
        <v>14222</v>
      </c>
    </row>
    <row r="3564" spans="1:6" x14ac:dyDescent="0.2">
      <c r="A3564" s="92"/>
      <c r="B3564" s="5" t="s">
        <v>8074</v>
      </c>
      <c r="C3564" s="5" t="s">
        <v>8075</v>
      </c>
      <c r="D3564" s="5" t="s">
        <v>1589</v>
      </c>
      <c r="E3564" s="16" t="b">
        <v>1</v>
      </c>
      <c r="F3564" s="38" t="s">
        <v>14223</v>
      </c>
    </row>
    <row r="3565" spans="1:6" x14ac:dyDescent="0.2">
      <c r="A3565" s="92"/>
      <c r="B3565" s="5" t="s">
        <v>8076</v>
      </c>
      <c r="C3565" s="5" t="s">
        <v>8077</v>
      </c>
      <c r="D3565" s="5" t="s">
        <v>1891</v>
      </c>
      <c r="E3565" s="16" t="b">
        <v>1</v>
      </c>
      <c r="F3565" s="38" t="s">
        <v>14224</v>
      </c>
    </row>
    <row r="3566" spans="1:6" x14ac:dyDescent="0.2">
      <c r="A3566" s="92"/>
      <c r="B3566" s="5" t="s">
        <v>8078</v>
      </c>
      <c r="C3566" s="5" t="s">
        <v>8079</v>
      </c>
      <c r="D3566" s="5" t="s">
        <v>1589</v>
      </c>
      <c r="E3566" s="16" t="b">
        <v>1</v>
      </c>
      <c r="F3566" s="38" t="s">
        <v>14225</v>
      </c>
    </row>
    <row r="3567" spans="1:6" x14ac:dyDescent="0.2">
      <c r="A3567" s="92"/>
      <c r="B3567" s="5" t="s">
        <v>8080</v>
      </c>
      <c r="C3567" s="5" t="s">
        <v>8081</v>
      </c>
      <c r="D3567" s="5" t="s">
        <v>1589</v>
      </c>
      <c r="E3567" s="16" t="b">
        <v>1</v>
      </c>
      <c r="F3567" s="38" t="s">
        <v>14226</v>
      </c>
    </row>
    <row r="3568" spans="1:6" x14ac:dyDescent="0.2">
      <c r="A3568" s="92"/>
      <c r="B3568" s="5" t="s">
        <v>8082</v>
      </c>
      <c r="C3568" s="5" t="s">
        <v>8083</v>
      </c>
      <c r="D3568" s="5" t="s">
        <v>2502</v>
      </c>
      <c r="E3568" s="16" t="b">
        <v>1</v>
      </c>
      <c r="F3568" s="38" t="s">
        <v>14227</v>
      </c>
    </row>
    <row r="3569" spans="1:6" x14ac:dyDescent="0.2">
      <c r="A3569" s="92"/>
      <c r="B3569" s="5" t="s">
        <v>8084</v>
      </c>
      <c r="C3569" s="5" t="s">
        <v>8085</v>
      </c>
      <c r="D3569" s="5" t="s">
        <v>1589</v>
      </c>
      <c r="E3569" s="16" t="b">
        <v>1</v>
      </c>
      <c r="F3569" s="38" t="s">
        <v>14228</v>
      </c>
    </row>
    <row r="3570" spans="1:6" x14ac:dyDescent="0.2">
      <c r="A3570" s="92"/>
      <c r="B3570" s="5" t="s">
        <v>8086</v>
      </c>
      <c r="C3570" s="5" t="s">
        <v>8087</v>
      </c>
      <c r="D3570" s="5" t="s">
        <v>1589</v>
      </c>
      <c r="E3570" s="16" t="b">
        <v>1</v>
      </c>
      <c r="F3570" s="38" t="s">
        <v>14229</v>
      </c>
    </row>
    <row r="3571" spans="1:6" x14ac:dyDescent="0.2">
      <c r="A3571" s="92"/>
      <c r="B3571" s="5" t="s">
        <v>8088</v>
      </c>
      <c r="C3571" s="5" t="s">
        <v>8089</v>
      </c>
      <c r="D3571" s="5" t="s">
        <v>1589</v>
      </c>
      <c r="E3571" s="16" t="b">
        <v>1</v>
      </c>
      <c r="F3571" s="38" t="s">
        <v>14230</v>
      </c>
    </row>
    <row r="3572" spans="1:6" x14ac:dyDescent="0.2">
      <c r="A3572" s="92"/>
      <c r="B3572" s="5" t="s">
        <v>8090</v>
      </c>
      <c r="C3572" s="5" t="s">
        <v>8091</v>
      </c>
      <c r="D3572" s="5" t="s">
        <v>1589</v>
      </c>
      <c r="E3572" s="16" t="b">
        <v>1</v>
      </c>
      <c r="F3572" s="38" t="s">
        <v>14231</v>
      </c>
    </row>
    <row r="3573" spans="1:6" x14ac:dyDescent="0.2">
      <c r="A3573" s="92"/>
      <c r="B3573" s="5" t="s">
        <v>8092</v>
      </c>
      <c r="C3573" s="5" t="s">
        <v>8093</v>
      </c>
      <c r="D3573" s="5" t="s">
        <v>2502</v>
      </c>
      <c r="E3573" s="16" t="b">
        <v>1</v>
      </c>
      <c r="F3573" s="38" t="s">
        <v>14232</v>
      </c>
    </row>
    <row r="3574" spans="1:6" x14ac:dyDescent="0.2">
      <c r="A3574" s="92"/>
      <c r="B3574" s="5" t="s">
        <v>8094</v>
      </c>
      <c r="C3574" s="5" t="s">
        <v>8095</v>
      </c>
      <c r="D3574" s="5" t="s">
        <v>2502</v>
      </c>
      <c r="E3574" s="16" t="b">
        <v>1</v>
      </c>
      <c r="F3574" s="38" t="s">
        <v>14233</v>
      </c>
    </row>
    <row r="3575" spans="1:6" x14ac:dyDescent="0.2">
      <c r="A3575" s="92"/>
      <c r="B3575" s="5" t="s">
        <v>8096</v>
      </c>
      <c r="C3575" s="5" t="s">
        <v>8097</v>
      </c>
      <c r="D3575" s="5" t="s">
        <v>1589</v>
      </c>
      <c r="E3575" s="16" t="b">
        <v>1</v>
      </c>
      <c r="F3575" s="38" t="s">
        <v>14234</v>
      </c>
    </row>
    <row r="3576" spans="1:6" x14ac:dyDescent="0.2">
      <c r="A3576" s="92"/>
      <c r="B3576" s="5" t="s">
        <v>8098</v>
      </c>
      <c r="C3576" s="5" t="s">
        <v>8099</v>
      </c>
      <c r="D3576" s="5" t="s">
        <v>1589</v>
      </c>
      <c r="E3576" s="16" t="b">
        <v>1</v>
      </c>
      <c r="F3576" s="38" t="s">
        <v>14235</v>
      </c>
    </row>
    <row r="3577" spans="1:6" x14ac:dyDescent="0.2">
      <c r="A3577" s="92"/>
      <c r="B3577" s="5" t="s">
        <v>8100</v>
      </c>
      <c r="C3577" s="5" t="s">
        <v>8101</v>
      </c>
      <c r="D3577" s="5" t="s">
        <v>1589</v>
      </c>
      <c r="E3577" s="16" t="b">
        <v>1</v>
      </c>
      <c r="F3577" s="38" t="s">
        <v>14236</v>
      </c>
    </row>
    <row r="3578" spans="1:6" x14ac:dyDescent="0.2">
      <c r="A3578" s="92"/>
      <c r="B3578" s="5" t="s">
        <v>8102</v>
      </c>
      <c r="C3578" s="5" t="s">
        <v>8103</v>
      </c>
      <c r="D3578" s="5" t="s">
        <v>1589</v>
      </c>
      <c r="E3578" s="16" t="b">
        <v>1</v>
      </c>
      <c r="F3578" s="38" t="s">
        <v>14237</v>
      </c>
    </row>
    <row r="3579" spans="1:6" x14ac:dyDescent="0.2">
      <c r="A3579" s="92"/>
      <c r="B3579" s="5" t="s">
        <v>8104</v>
      </c>
      <c r="C3579" s="5" t="s">
        <v>8105</v>
      </c>
      <c r="D3579" s="5" t="s">
        <v>1589</v>
      </c>
      <c r="E3579" s="16" t="b">
        <v>1</v>
      </c>
      <c r="F3579" s="38" t="s">
        <v>14238</v>
      </c>
    </row>
    <row r="3580" spans="1:6" x14ac:dyDescent="0.2">
      <c r="A3580" s="92"/>
      <c r="B3580" s="5" t="s">
        <v>8106</v>
      </c>
      <c r="C3580" s="5" t="s">
        <v>8107</v>
      </c>
      <c r="D3580" s="5" t="s">
        <v>3316</v>
      </c>
      <c r="E3580" s="16" t="b">
        <v>1</v>
      </c>
      <c r="F3580" s="38" t="s">
        <v>14239</v>
      </c>
    </row>
    <row r="3581" spans="1:6" x14ac:dyDescent="0.2">
      <c r="A3581" s="92"/>
      <c r="B3581" s="5" t="s">
        <v>8108</v>
      </c>
      <c r="C3581" s="5" t="s">
        <v>8109</v>
      </c>
      <c r="D3581" s="5" t="s">
        <v>1589</v>
      </c>
      <c r="E3581" s="16" t="b">
        <v>1</v>
      </c>
      <c r="F3581" s="38" t="s">
        <v>14240</v>
      </c>
    </row>
    <row r="3582" spans="1:6" x14ac:dyDescent="0.2">
      <c r="A3582" s="92"/>
      <c r="B3582" s="5" t="s">
        <v>8110</v>
      </c>
      <c r="C3582" s="5" t="s">
        <v>8111</v>
      </c>
      <c r="D3582" s="5" t="s">
        <v>5259</v>
      </c>
      <c r="E3582" s="16" t="b">
        <v>1</v>
      </c>
      <c r="F3582" s="38" t="s">
        <v>14241</v>
      </c>
    </row>
    <row r="3583" spans="1:6" x14ac:dyDescent="0.2">
      <c r="A3583" s="93"/>
      <c r="B3583" s="14" t="s">
        <v>8112</v>
      </c>
      <c r="C3583" s="14" t="s">
        <v>8113</v>
      </c>
      <c r="D3583" s="14" t="s">
        <v>1891</v>
      </c>
      <c r="E3583" s="17" t="b">
        <v>1</v>
      </c>
      <c r="F3583" s="39" t="s">
        <v>14242</v>
      </c>
    </row>
    <row r="3584" spans="1:6" x14ac:dyDescent="0.2">
      <c r="A3584" s="91" t="str">
        <f>HYPERLINK("[#]Codes_for_GE_Names!A230:H230","RWANDA")</f>
        <v>RWANDA</v>
      </c>
      <c r="B3584" s="11" t="s">
        <v>8114</v>
      </c>
      <c r="C3584" s="11" t="s">
        <v>8115</v>
      </c>
      <c r="D3584" s="11" t="s">
        <v>1589</v>
      </c>
      <c r="E3584" s="15" t="b">
        <v>1</v>
      </c>
      <c r="F3584" s="43" t="s">
        <v>14243</v>
      </c>
    </row>
    <row r="3585" spans="1:6" x14ac:dyDescent="0.2">
      <c r="A3585" s="92"/>
      <c r="B3585" s="5" t="s">
        <v>8116</v>
      </c>
      <c r="C3585" s="5" t="s">
        <v>8117</v>
      </c>
      <c r="D3585" s="5" t="s">
        <v>1912</v>
      </c>
      <c r="E3585" s="16" t="b">
        <v>1</v>
      </c>
      <c r="F3585" s="38" t="s">
        <v>14244</v>
      </c>
    </row>
    <row r="3586" spans="1:6" x14ac:dyDescent="0.2">
      <c r="A3586" s="92"/>
      <c r="B3586" s="5" t="s">
        <v>8118</v>
      </c>
      <c r="C3586" s="5" t="s">
        <v>8119</v>
      </c>
      <c r="D3586" s="5" t="s">
        <v>1589</v>
      </c>
      <c r="E3586" s="16" t="b">
        <v>1</v>
      </c>
      <c r="F3586" s="38" t="s">
        <v>14245</v>
      </c>
    </row>
    <row r="3587" spans="1:6" x14ac:dyDescent="0.2">
      <c r="A3587" s="92"/>
      <c r="B3587" s="5" t="s">
        <v>8120</v>
      </c>
      <c r="C3587" s="5" t="s">
        <v>8121</v>
      </c>
      <c r="D3587" s="5" t="s">
        <v>1589</v>
      </c>
      <c r="E3587" s="16" t="b">
        <v>1</v>
      </c>
      <c r="F3587" s="38" t="s">
        <v>14246</v>
      </c>
    </row>
    <row r="3588" spans="1:6" x14ac:dyDescent="0.2">
      <c r="A3588" s="93"/>
      <c r="B3588" s="14" t="s">
        <v>8122</v>
      </c>
      <c r="C3588" s="14" t="s">
        <v>8123</v>
      </c>
      <c r="D3588" s="14" t="s">
        <v>1589</v>
      </c>
      <c r="E3588" s="17" t="b">
        <v>1</v>
      </c>
      <c r="F3588" s="39" t="s">
        <v>14247</v>
      </c>
    </row>
    <row r="3589" spans="1:6" x14ac:dyDescent="0.2">
      <c r="A3589" s="91" t="str">
        <f>HYPERLINK("[#]Codes_for_GE_Names!A232:H232","SAINT HELENA, ASCENSION, AND TRISTAN DA CUNHA")</f>
        <v>SAINT HELENA, ASCENSION, AND TRISTAN DA CUNHA</v>
      </c>
      <c r="B3589" s="11" t="s">
        <v>8124</v>
      </c>
      <c r="C3589" s="11" t="s">
        <v>8125</v>
      </c>
      <c r="D3589" s="11" t="s">
        <v>8126</v>
      </c>
      <c r="E3589" s="15" t="b">
        <v>1</v>
      </c>
      <c r="F3589" s="43" t="s">
        <v>14248</v>
      </c>
    </row>
    <row r="3590" spans="1:6" x14ac:dyDescent="0.2">
      <c r="A3590" s="92"/>
      <c r="B3590" s="5" t="s">
        <v>8127</v>
      </c>
      <c r="C3590" s="5" t="s">
        <v>8128</v>
      </c>
      <c r="D3590" s="5" t="s">
        <v>1825</v>
      </c>
      <c r="E3590" s="16" t="b">
        <v>1</v>
      </c>
      <c r="F3590" s="38" t="s">
        <v>14249</v>
      </c>
    </row>
    <row r="3591" spans="1:6" x14ac:dyDescent="0.2">
      <c r="A3591" s="93"/>
      <c r="B3591" s="14" t="s">
        <v>8129</v>
      </c>
      <c r="C3591" s="14" t="s">
        <v>8130</v>
      </c>
      <c r="D3591" s="14" t="s">
        <v>1825</v>
      </c>
      <c r="E3591" s="17" t="b">
        <v>1</v>
      </c>
      <c r="F3591" s="39" t="s">
        <v>14250</v>
      </c>
    </row>
    <row r="3592" spans="1:6" x14ac:dyDescent="0.2">
      <c r="A3592" s="91" t="str">
        <f>HYPERLINK("[#]Codes_for_GE_Names!A233:H233","SAINT KITTS AND NEVIS")</f>
        <v>SAINT KITTS AND NEVIS</v>
      </c>
      <c r="B3592" s="11" t="s">
        <v>8131</v>
      </c>
      <c r="C3592" s="11" t="s">
        <v>8132</v>
      </c>
      <c r="D3592" s="29" t="s">
        <v>1918</v>
      </c>
      <c r="E3592" s="30" t="b">
        <v>0</v>
      </c>
      <c r="F3592" s="46" t="s">
        <v>11653</v>
      </c>
    </row>
    <row r="3593" spans="1:6" x14ac:dyDescent="0.2">
      <c r="A3593" s="92"/>
      <c r="B3593" s="5" t="s">
        <v>8133</v>
      </c>
      <c r="C3593" s="5" t="s">
        <v>8134</v>
      </c>
      <c r="D3593" s="5" t="s">
        <v>1779</v>
      </c>
      <c r="E3593" s="16" t="b">
        <v>1</v>
      </c>
      <c r="F3593" s="38" t="s">
        <v>14251</v>
      </c>
    </row>
    <row r="3594" spans="1:6" x14ac:dyDescent="0.2">
      <c r="A3594" s="92"/>
      <c r="B3594" s="5" t="s">
        <v>8135</v>
      </c>
      <c r="C3594" s="5" t="s">
        <v>8136</v>
      </c>
      <c r="D3594" s="5" t="s">
        <v>1779</v>
      </c>
      <c r="E3594" s="16" t="b">
        <v>1</v>
      </c>
      <c r="F3594" s="38" t="s">
        <v>14252</v>
      </c>
    </row>
    <row r="3595" spans="1:6" x14ac:dyDescent="0.2">
      <c r="A3595" s="92"/>
      <c r="B3595" s="5" t="s">
        <v>8137</v>
      </c>
      <c r="C3595" s="5" t="s">
        <v>8138</v>
      </c>
      <c r="D3595" s="5" t="s">
        <v>1779</v>
      </c>
      <c r="E3595" s="16" t="b">
        <v>1</v>
      </c>
      <c r="F3595" s="38" t="s">
        <v>14253</v>
      </c>
    </row>
    <row r="3596" spans="1:6" x14ac:dyDescent="0.2">
      <c r="A3596" s="92"/>
      <c r="B3596" s="5" t="s">
        <v>8139</v>
      </c>
      <c r="C3596" s="5" t="s">
        <v>8140</v>
      </c>
      <c r="D3596" s="5" t="s">
        <v>1779</v>
      </c>
      <c r="E3596" s="16" t="b">
        <v>1</v>
      </c>
      <c r="F3596" s="38" t="s">
        <v>14254</v>
      </c>
    </row>
    <row r="3597" spans="1:6" x14ac:dyDescent="0.2">
      <c r="A3597" s="92"/>
      <c r="B3597" s="5" t="s">
        <v>8141</v>
      </c>
      <c r="C3597" s="5" t="s">
        <v>8142</v>
      </c>
      <c r="D3597" s="5" t="s">
        <v>1779</v>
      </c>
      <c r="E3597" s="16" t="b">
        <v>1</v>
      </c>
      <c r="F3597" s="38" t="s">
        <v>14255</v>
      </c>
    </row>
    <row r="3598" spans="1:6" x14ac:dyDescent="0.2">
      <c r="A3598" s="92"/>
      <c r="B3598" s="5" t="s">
        <v>8143</v>
      </c>
      <c r="C3598" s="5" t="s">
        <v>8144</v>
      </c>
      <c r="D3598" s="25" t="s">
        <v>1918</v>
      </c>
      <c r="E3598" s="26" t="b">
        <v>0</v>
      </c>
      <c r="F3598" s="44" t="s">
        <v>11653</v>
      </c>
    </row>
    <row r="3599" spans="1:6" x14ac:dyDescent="0.2">
      <c r="A3599" s="92"/>
      <c r="B3599" s="5" t="s">
        <v>8145</v>
      </c>
      <c r="C3599" s="5" t="s">
        <v>8146</v>
      </c>
      <c r="D3599" s="5" t="s">
        <v>1779</v>
      </c>
      <c r="E3599" s="16" t="b">
        <v>1</v>
      </c>
      <c r="F3599" s="38" t="s">
        <v>14256</v>
      </c>
    </row>
    <row r="3600" spans="1:6" x14ac:dyDescent="0.2">
      <c r="A3600" s="92"/>
      <c r="B3600" s="5" t="s">
        <v>8147</v>
      </c>
      <c r="C3600" s="5" t="s">
        <v>8148</v>
      </c>
      <c r="D3600" s="5" t="s">
        <v>1779</v>
      </c>
      <c r="E3600" s="16" t="b">
        <v>1</v>
      </c>
      <c r="F3600" s="38" t="s">
        <v>14257</v>
      </c>
    </row>
    <row r="3601" spans="1:6" x14ac:dyDescent="0.2">
      <c r="A3601" s="92"/>
      <c r="B3601" s="5" t="s">
        <v>8149</v>
      </c>
      <c r="C3601" s="5" t="s">
        <v>8150</v>
      </c>
      <c r="D3601" s="5" t="s">
        <v>1779</v>
      </c>
      <c r="E3601" s="16" t="b">
        <v>1</v>
      </c>
      <c r="F3601" s="38" t="s">
        <v>14258</v>
      </c>
    </row>
    <row r="3602" spans="1:6" x14ac:dyDescent="0.2">
      <c r="A3602" s="92"/>
      <c r="B3602" s="5" t="s">
        <v>8151</v>
      </c>
      <c r="C3602" s="5" t="s">
        <v>8152</v>
      </c>
      <c r="D3602" s="5" t="s">
        <v>1779</v>
      </c>
      <c r="E3602" s="16" t="b">
        <v>1</v>
      </c>
      <c r="F3602" s="38" t="s">
        <v>14259</v>
      </c>
    </row>
    <row r="3603" spans="1:6" x14ac:dyDescent="0.2">
      <c r="A3603" s="92"/>
      <c r="B3603" s="5" t="s">
        <v>8153</v>
      </c>
      <c r="C3603" s="5" t="s">
        <v>8154</v>
      </c>
      <c r="D3603" s="5" t="s">
        <v>1779</v>
      </c>
      <c r="E3603" s="16" t="b">
        <v>1</v>
      </c>
      <c r="F3603" s="38" t="s">
        <v>14260</v>
      </c>
    </row>
    <row r="3604" spans="1:6" x14ac:dyDescent="0.2">
      <c r="A3604" s="92"/>
      <c r="B3604" s="5" t="s">
        <v>8155</v>
      </c>
      <c r="C3604" s="5" t="s">
        <v>8156</v>
      </c>
      <c r="D3604" s="5" t="s">
        <v>1779</v>
      </c>
      <c r="E3604" s="16" t="b">
        <v>1</v>
      </c>
      <c r="F3604" s="38" t="s">
        <v>14261</v>
      </c>
    </row>
    <row r="3605" spans="1:6" x14ac:dyDescent="0.2">
      <c r="A3605" s="92"/>
      <c r="B3605" s="5" t="s">
        <v>8157</v>
      </c>
      <c r="C3605" s="5" t="s">
        <v>8158</v>
      </c>
      <c r="D3605" s="5" t="s">
        <v>1779</v>
      </c>
      <c r="E3605" s="16" t="b">
        <v>1</v>
      </c>
      <c r="F3605" s="38" t="s">
        <v>14262</v>
      </c>
    </row>
    <row r="3606" spans="1:6" x14ac:dyDescent="0.2">
      <c r="A3606" s="92"/>
      <c r="B3606" s="5" t="s">
        <v>8159</v>
      </c>
      <c r="C3606" s="5" t="s">
        <v>8160</v>
      </c>
      <c r="D3606" s="5" t="s">
        <v>1779</v>
      </c>
      <c r="E3606" s="16" t="b">
        <v>1</v>
      </c>
      <c r="F3606" s="38" t="s">
        <v>14263</v>
      </c>
    </row>
    <row r="3607" spans="1:6" x14ac:dyDescent="0.2">
      <c r="A3607" s="93"/>
      <c r="B3607" s="14" t="s">
        <v>8161</v>
      </c>
      <c r="C3607" s="14" t="s">
        <v>8162</v>
      </c>
      <c r="D3607" s="14" t="s">
        <v>1779</v>
      </c>
      <c r="E3607" s="17" t="b">
        <v>1</v>
      </c>
      <c r="F3607" s="39" t="s">
        <v>14264</v>
      </c>
    </row>
    <row r="3608" spans="1:6" x14ac:dyDescent="0.2">
      <c r="A3608" s="91" t="str">
        <f>HYPERLINK("[#]Codes_for_GE_Names!A234:H234","SAINT LUCIA")</f>
        <v>SAINT LUCIA</v>
      </c>
      <c r="B3608" s="11" t="s">
        <v>8163</v>
      </c>
      <c r="C3608" s="11" t="s">
        <v>8164</v>
      </c>
      <c r="D3608" s="11" t="s">
        <v>1951</v>
      </c>
      <c r="E3608" s="15" t="b">
        <v>1</v>
      </c>
      <c r="F3608" s="43" t="s">
        <v>14265</v>
      </c>
    </row>
    <row r="3609" spans="1:6" x14ac:dyDescent="0.2">
      <c r="A3609" s="92"/>
      <c r="B3609" s="5" t="s">
        <v>8165</v>
      </c>
      <c r="C3609" s="5" t="s">
        <v>8166</v>
      </c>
      <c r="D3609" s="5" t="s">
        <v>1951</v>
      </c>
      <c r="E3609" s="16" t="b">
        <v>1</v>
      </c>
      <c r="F3609" s="38" t="s">
        <v>14266</v>
      </c>
    </row>
    <row r="3610" spans="1:6" x14ac:dyDescent="0.2">
      <c r="A3610" s="92"/>
      <c r="B3610" s="5" t="s">
        <v>8167</v>
      </c>
      <c r="C3610" s="5" t="s">
        <v>8168</v>
      </c>
      <c r="D3610" s="5" t="s">
        <v>1951</v>
      </c>
      <c r="E3610" s="16" t="b">
        <v>1</v>
      </c>
      <c r="F3610" s="38" t="s">
        <v>14267</v>
      </c>
    </row>
    <row r="3611" spans="1:6" x14ac:dyDescent="0.2">
      <c r="A3611" s="92"/>
      <c r="B3611" s="5" t="s">
        <v>8169</v>
      </c>
      <c r="C3611" s="5" t="s">
        <v>8170</v>
      </c>
      <c r="D3611" s="5" t="s">
        <v>1951</v>
      </c>
      <c r="E3611" s="16" t="b">
        <v>1</v>
      </c>
      <c r="F3611" s="38" t="s">
        <v>14268</v>
      </c>
    </row>
    <row r="3612" spans="1:6" x14ac:dyDescent="0.2">
      <c r="A3612" s="92"/>
      <c r="B3612" s="5" t="s">
        <v>8171</v>
      </c>
      <c r="C3612" s="5" t="s">
        <v>8172</v>
      </c>
      <c r="D3612" s="5" t="s">
        <v>1951</v>
      </c>
      <c r="E3612" s="16" t="b">
        <v>1</v>
      </c>
      <c r="F3612" s="38" t="s">
        <v>14269</v>
      </c>
    </row>
    <row r="3613" spans="1:6" x14ac:dyDescent="0.2">
      <c r="A3613" s="92"/>
      <c r="B3613" s="5" t="s">
        <v>8173</v>
      </c>
      <c r="C3613" s="5" t="s">
        <v>8174</v>
      </c>
      <c r="D3613" s="5" t="s">
        <v>1951</v>
      </c>
      <c r="E3613" s="16" t="b">
        <v>1</v>
      </c>
      <c r="F3613" s="38" t="s">
        <v>14270</v>
      </c>
    </row>
    <row r="3614" spans="1:6" x14ac:dyDescent="0.2">
      <c r="A3614" s="92"/>
      <c r="B3614" s="5" t="s">
        <v>8175</v>
      </c>
      <c r="C3614" s="5" t="s">
        <v>8176</v>
      </c>
      <c r="D3614" s="5" t="s">
        <v>1951</v>
      </c>
      <c r="E3614" s="16" t="b">
        <v>1</v>
      </c>
      <c r="F3614" s="38" t="s">
        <v>14271</v>
      </c>
    </row>
    <row r="3615" spans="1:6" x14ac:dyDescent="0.2">
      <c r="A3615" s="92"/>
      <c r="B3615" s="5" t="s">
        <v>8177</v>
      </c>
      <c r="C3615" s="5" t="s">
        <v>8178</v>
      </c>
      <c r="D3615" s="5" t="s">
        <v>1951</v>
      </c>
      <c r="E3615" s="16" t="b">
        <v>1</v>
      </c>
      <c r="F3615" s="38" t="s">
        <v>14272</v>
      </c>
    </row>
    <row r="3616" spans="1:6" x14ac:dyDescent="0.2">
      <c r="A3616" s="92"/>
      <c r="B3616" s="5" t="s">
        <v>8179</v>
      </c>
      <c r="C3616" s="5" t="s">
        <v>8180</v>
      </c>
      <c r="D3616" s="5" t="s">
        <v>1951</v>
      </c>
      <c r="E3616" s="16" t="b">
        <v>1</v>
      </c>
      <c r="F3616" s="38" t="s">
        <v>14273</v>
      </c>
    </row>
    <row r="3617" spans="1:6" x14ac:dyDescent="0.2">
      <c r="A3617" s="93"/>
      <c r="B3617" s="14" t="s">
        <v>8181</v>
      </c>
      <c r="C3617" s="14" t="s">
        <v>8182</v>
      </c>
      <c r="D3617" s="14" t="s">
        <v>1951</v>
      </c>
      <c r="E3617" s="17" t="b">
        <v>1</v>
      </c>
      <c r="F3617" s="39" t="s">
        <v>14274</v>
      </c>
    </row>
    <row r="3618" spans="1:6" x14ac:dyDescent="0.2">
      <c r="A3618" s="91" t="str">
        <f>HYPERLINK("[#]Codes_for_GE_Names!A237:H237","SAINT VINCENT AND THE GRENADINES")</f>
        <v>SAINT VINCENT AND THE GRENADINES</v>
      </c>
      <c r="B3618" s="11" t="s">
        <v>8183</v>
      </c>
      <c r="C3618" s="11" t="s">
        <v>8184</v>
      </c>
      <c r="D3618" s="11" t="s">
        <v>1779</v>
      </c>
      <c r="E3618" s="15" t="b">
        <v>1</v>
      </c>
      <c r="F3618" s="43" t="s">
        <v>14275</v>
      </c>
    </row>
    <row r="3619" spans="1:6" x14ac:dyDescent="0.2">
      <c r="A3619" s="92"/>
      <c r="B3619" s="5" t="s">
        <v>8185</v>
      </c>
      <c r="C3619" s="5" t="s">
        <v>8186</v>
      </c>
      <c r="D3619" s="5" t="s">
        <v>1779</v>
      </c>
      <c r="E3619" s="16" t="b">
        <v>1</v>
      </c>
      <c r="F3619" s="38" t="s">
        <v>14276</v>
      </c>
    </row>
    <row r="3620" spans="1:6" x14ac:dyDescent="0.2">
      <c r="A3620" s="92"/>
      <c r="B3620" s="5" t="s">
        <v>8187</v>
      </c>
      <c r="C3620" s="5" t="s">
        <v>2319</v>
      </c>
      <c r="D3620" s="5" t="s">
        <v>1779</v>
      </c>
      <c r="E3620" s="16" t="b">
        <v>1</v>
      </c>
      <c r="F3620" s="38" t="s">
        <v>14277</v>
      </c>
    </row>
    <row r="3621" spans="1:6" x14ac:dyDescent="0.2">
      <c r="A3621" s="92"/>
      <c r="B3621" s="5" t="s">
        <v>8188</v>
      </c>
      <c r="C3621" s="5" t="s">
        <v>3632</v>
      </c>
      <c r="D3621" s="5" t="s">
        <v>1779</v>
      </c>
      <c r="E3621" s="16" t="b">
        <v>1</v>
      </c>
      <c r="F3621" s="38" t="s">
        <v>14278</v>
      </c>
    </row>
    <row r="3622" spans="1:6" x14ac:dyDescent="0.2">
      <c r="A3622" s="92"/>
      <c r="B3622" s="5" t="s">
        <v>8189</v>
      </c>
      <c r="C3622" s="5" t="s">
        <v>1829</v>
      </c>
      <c r="D3622" s="5" t="s">
        <v>1779</v>
      </c>
      <c r="E3622" s="16" t="b">
        <v>1</v>
      </c>
      <c r="F3622" s="38" t="s">
        <v>14279</v>
      </c>
    </row>
    <row r="3623" spans="1:6" x14ac:dyDescent="0.2">
      <c r="A3623" s="93"/>
      <c r="B3623" s="14" t="s">
        <v>8190</v>
      </c>
      <c r="C3623" s="14" t="s">
        <v>3641</v>
      </c>
      <c r="D3623" s="14" t="s">
        <v>1779</v>
      </c>
      <c r="E3623" s="17" t="b">
        <v>1</v>
      </c>
      <c r="F3623" s="39" t="s">
        <v>14280</v>
      </c>
    </row>
    <row r="3624" spans="1:6" x14ac:dyDescent="0.2">
      <c r="A3624" s="91" t="str">
        <f>HYPERLINK("[#]Codes_for_GE_Names!A238:H238","SAMOA")</f>
        <v>SAMOA</v>
      </c>
      <c r="B3624" s="11" t="s">
        <v>8191</v>
      </c>
      <c r="C3624" s="11" t="s">
        <v>8192</v>
      </c>
      <c r="D3624" s="11" t="s">
        <v>1951</v>
      </c>
      <c r="E3624" s="15" t="b">
        <v>1</v>
      </c>
      <c r="F3624" s="43" t="s">
        <v>14281</v>
      </c>
    </row>
    <row r="3625" spans="1:6" x14ac:dyDescent="0.2">
      <c r="A3625" s="92"/>
      <c r="B3625" s="5" t="s">
        <v>8193</v>
      </c>
      <c r="C3625" s="5" t="s">
        <v>8194</v>
      </c>
      <c r="D3625" s="5" t="s">
        <v>1951</v>
      </c>
      <c r="E3625" s="16" t="b">
        <v>1</v>
      </c>
      <c r="F3625" s="38" t="s">
        <v>14282</v>
      </c>
    </row>
    <row r="3626" spans="1:6" x14ac:dyDescent="0.2">
      <c r="A3626" s="92"/>
      <c r="B3626" s="5" t="s">
        <v>8195</v>
      </c>
      <c r="C3626" s="5" t="s">
        <v>8196</v>
      </c>
      <c r="D3626" s="5" t="s">
        <v>1951</v>
      </c>
      <c r="E3626" s="16" t="b">
        <v>1</v>
      </c>
      <c r="F3626" s="38" t="s">
        <v>14283</v>
      </c>
    </row>
    <row r="3627" spans="1:6" x14ac:dyDescent="0.2">
      <c r="A3627" s="92"/>
      <c r="B3627" s="5" t="s">
        <v>8197</v>
      </c>
      <c r="C3627" s="5" t="s">
        <v>8198</v>
      </c>
      <c r="D3627" s="5" t="s">
        <v>1951</v>
      </c>
      <c r="E3627" s="16" t="b">
        <v>1</v>
      </c>
      <c r="F3627" s="38" t="s">
        <v>14284</v>
      </c>
    </row>
    <row r="3628" spans="1:6" x14ac:dyDescent="0.2">
      <c r="A3628" s="92"/>
      <c r="B3628" s="5" t="s">
        <v>8199</v>
      </c>
      <c r="C3628" s="5" t="s">
        <v>8200</v>
      </c>
      <c r="D3628" s="5" t="s">
        <v>1951</v>
      </c>
      <c r="E3628" s="16" t="b">
        <v>1</v>
      </c>
      <c r="F3628" s="38" t="s">
        <v>14285</v>
      </c>
    </row>
    <row r="3629" spans="1:6" x14ac:dyDescent="0.2">
      <c r="A3629" s="92"/>
      <c r="B3629" s="5" t="s">
        <v>8201</v>
      </c>
      <c r="C3629" s="5" t="s">
        <v>8202</v>
      </c>
      <c r="D3629" s="5" t="s">
        <v>1951</v>
      </c>
      <c r="E3629" s="16" t="b">
        <v>1</v>
      </c>
      <c r="F3629" s="38" t="s">
        <v>14286</v>
      </c>
    </row>
    <row r="3630" spans="1:6" x14ac:dyDescent="0.2">
      <c r="A3630" s="92"/>
      <c r="B3630" s="5" t="s">
        <v>8203</v>
      </c>
      <c r="C3630" s="5" t="s">
        <v>8204</v>
      </c>
      <c r="D3630" s="5" t="s">
        <v>1951</v>
      </c>
      <c r="E3630" s="16" t="b">
        <v>1</v>
      </c>
      <c r="F3630" s="38" t="s">
        <v>14287</v>
      </c>
    </row>
    <row r="3631" spans="1:6" x14ac:dyDescent="0.2">
      <c r="A3631" s="92"/>
      <c r="B3631" s="5" t="s">
        <v>8205</v>
      </c>
      <c r="C3631" s="5" t="s">
        <v>8206</v>
      </c>
      <c r="D3631" s="5" t="s">
        <v>1951</v>
      </c>
      <c r="E3631" s="16" t="b">
        <v>1</v>
      </c>
      <c r="F3631" s="38" t="s">
        <v>14288</v>
      </c>
    </row>
    <row r="3632" spans="1:6" x14ac:dyDescent="0.2">
      <c r="A3632" s="92"/>
      <c r="B3632" s="5" t="s">
        <v>8207</v>
      </c>
      <c r="C3632" s="5" t="s">
        <v>8208</v>
      </c>
      <c r="D3632" s="5" t="s">
        <v>1951</v>
      </c>
      <c r="E3632" s="16" t="b">
        <v>1</v>
      </c>
      <c r="F3632" s="38" t="s">
        <v>14289</v>
      </c>
    </row>
    <row r="3633" spans="1:6" x14ac:dyDescent="0.2">
      <c r="A3633" s="92"/>
      <c r="B3633" s="5" t="s">
        <v>8209</v>
      </c>
      <c r="C3633" s="5" t="s">
        <v>8210</v>
      </c>
      <c r="D3633" s="5" t="s">
        <v>1951</v>
      </c>
      <c r="E3633" s="16" t="b">
        <v>1</v>
      </c>
      <c r="F3633" s="38" t="s">
        <v>14290</v>
      </c>
    </row>
    <row r="3634" spans="1:6" x14ac:dyDescent="0.2">
      <c r="A3634" s="93"/>
      <c r="B3634" s="14" t="s">
        <v>8211</v>
      </c>
      <c r="C3634" s="14" t="s">
        <v>8212</v>
      </c>
      <c r="D3634" s="14" t="s">
        <v>1951</v>
      </c>
      <c r="E3634" s="17" t="b">
        <v>1</v>
      </c>
      <c r="F3634" s="39" t="s">
        <v>14291</v>
      </c>
    </row>
    <row r="3635" spans="1:6" x14ac:dyDescent="0.2">
      <c r="A3635" s="91" t="str">
        <f>HYPERLINK("[#]Codes_for_GE_Names!A239:H239","SAN MARINO")</f>
        <v>SAN MARINO</v>
      </c>
      <c r="B3635" s="11" t="s">
        <v>8213</v>
      </c>
      <c r="C3635" s="11" t="s">
        <v>8214</v>
      </c>
      <c r="D3635" s="11" t="s">
        <v>2414</v>
      </c>
      <c r="E3635" s="15" t="b">
        <v>1</v>
      </c>
      <c r="F3635" s="43" t="s">
        <v>14292</v>
      </c>
    </row>
    <row r="3636" spans="1:6" x14ac:dyDescent="0.2">
      <c r="A3636" s="92"/>
      <c r="B3636" s="5" t="s">
        <v>8215</v>
      </c>
      <c r="C3636" s="5" t="s">
        <v>8216</v>
      </c>
      <c r="D3636" s="5" t="s">
        <v>2414</v>
      </c>
      <c r="E3636" s="16" t="b">
        <v>1</v>
      </c>
      <c r="F3636" s="38" t="s">
        <v>14293</v>
      </c>
    </row>
    <row r="3637" spans="1:6" x14ac:dyDescent="0.2">
      <c r="A3637" s="92"/>
      <c r="B3637" s="5" t="s">
        <v>8217</v>
      </c>
      <c r="C3637" s="5" t="s">
        <v>8218</v>
      </c>
      <c r="D3637" s="5" t="s">
        <v>2414</v>
      </c>
      <c r="E3637" s="16" t="b">
        <v>1</v>
      </c>
      <c r="F3637" s="38" t="s">
        <v>14294</v>
      </c>
    </row>
    <row r="3638" spans="1:6" x14ac:dyDescent="0.2">
      <c r="A3638" s="92"/>
      <c r="B3638" s="5" t="s">
        <v>8219</v>
      </c>
      <c r="C3638" s="5" t="s">
        <v>8220</v>
      </c>
      <c r="D3638" s="5" t="s">
        <v>2414</v>
      </c>
      <c r="E3638" s="16" t="b">
        <v>1</v>
      </c>
      <c r="F3638" s="38" t="s">
        <v>14295</v>
      </c>
    </row>
    <row r="3639" spans="1:6" x14ac:dyDescent="0.2">
      <c r="A3639" s="92"/>
      <c r="B3639" s="5" t="s">
        <v>8221</v>
      </c>
      <c r="C3639" s="5" t="s">
        <v>8222</v>
      </c>
      <c r="D3639" s="5" t="s">
        <v>2414</v>
      </c>
      <c r="E3639" s="16" t="b">
        <v>1</v>
      </c>
      <c r="F3639" s="38" t="s">
        <v>14296</v>
      </c>
    </row>
    <row r="3640" spans="1:6" x14ac:dyDescent="0.2">
      <c r="A3640" s="92"/>
      <c r="B3640" s="5" t="s">
        <v>8223</v>
      </c>
      <c r="C3640" s="5" t="s">
        <v>8224</v>
      </c>
      <c r="D3640" s="5" t="s">
        <v>2414</v>
      </c>
      <c r="E3640" s="16" t="b">
        <v>1</v>
      </c>
      <c r="F3640" s="38" t="s">
        <v>14297</v>
      </c>
    </row>
    <row r="3641" spans="1:6" x14ac:dyDescent="0.2">
      <c r="A3641" s="92"/>
      <c r="B3641" s="5" t="s">
        <v>8225</v>
      </c>
      <c r="C3641" s="5" t="s">
        <v>8226</v>
      </c>
      <c r="D3641" s="5" t="s">
        <v>2414</v>
      </c>
      <c r="E3641" s="16" t="b">
        <v>1</v>
      </c>
      <c r="F3641" s="38" t="s">
        <v>14298</v>
      </c>
    </row>
    <row r="3642" spans="1:6" x14ac:dyDescent="0.2">
      <c r="A3642" s="92"/>
      <c r="B3642" s="5" t="s">
        <v>8227</v>
      </c>
      <c r="C3642" s="5" t="s">
        <v>8228</v>
      </c>
      <c r="D3642" s="5" t="s">
        <v>2414</v>
      </c>
      <c r="E3642" s="16" t="b">
        <v>1</v>
      </c>
      <c r="F3642" s="38" t="s">
        <v>14299</v>
      </c>
    </row>
    <row r="3643" spans="1:6" x14ac:dyDescent="0.2">
      <c r="A3643" s="93"/>
      <c r="B3643" s="14" t="s">
        <v>8229</v>
      </c>
      <c r="C3643" s="14" t="s">
        <v>8230</v>
      </c>
      <c r="D3643" s="14" t="s">
        <v>2414</v>
      </c>
      <c r="E3643" s="17" t="b">
        <v>1</v>
      </c>
      <c r="F3643" s="39" t="s">
        <v>14300</v>
      </c>
    </row>
    <row r="3644" spans="1:6" x14ac:dyDescent="0.2">
      <c r="A3644" s="91" t="str">
        <f>HYPERLINK("[#]Codes_for_GE_Names!A240:H240","SAO TOME AND PRINCIPE")</f>
        <v>SAO TOME AND PRINCIPE</v>
      </c>
      <c r="B3644" s="11" t="s">
        <v>8231</v>
      </c>
      <c r="C3644" s="11" t="s">
        <v>8232</v>
      </c>
      <c r="D3644" s="11" t="s">
        <v>1951</v>
      </c>
      <c r="E3644" s="15" t="b">
        <v>1</v>
      </c>
      <c r="F3644" s="43" t="s">
        <v>14301</v>
      </c>
    </row>
    <row r="3645" spans="1:6" x14ac:dyDescent="0.2">
      <c r="A3645" s="92"/>
      <c r="B3645" s="5" t="s">
        <v>8233</v>
      </c>
      <c r="C3645" s="5" t="s">
        <v>8234</v>
      </c>
      <c r="D3645" s="5" t="s">
        <v>1951</v>
      </c>
      <c r="E3645" s="16" t="b">
        <v>1</v>
      </c>
      <c r="F3645" s="38" t="s">
        <v>14302</v>
      </c>
    </row>
    <row r="3646" spans="1:6" x14ac:dyDescent="0.2">
      <c r="A3646" s="92"/>
      <c r="B3646" s="5" t="s">
        <v>8235</v>
      </c>
      <c r="C3646" s="5" t="s">
        <v>8236</v>
      </c>
      <c r="D3646" s="5" t="s">
        <v>1951</v>
      </c>
      <c r="E3646" s="16" t="b">
        <v>1</v>
      </c>
      <c r="F3646" s="38" t="s">
        <v>14303</v>
      </c>
    </row>
    <row r="3647" spans="1:6" x14ac:dyDescent="0.2">
      <c r="A3647" s="92"/>
      <c r="B3647" s="5" t="s">
        <v>8237</v>
      </c>
      <c r="C3647" s="5" t="s">
        <v>8238</v>
      </c>
      <c r="D3647" s="5" t="s">
        <v>1951</v>
      </c>
      <c r="E3647" s="16" t="b">
        <v>1</v>
      </c>
      <c r="F3647" s="38" t="s">
        <v>14304</v>
      </c>
    </row>
    <row r="3648" spans="1:6" x14ac:dyDescent="0.2">
      <c r="A3648" s="92"/>
      <c r="B3648" s="5" t="s">
        <v>8239</v>
      </c>
      <c r="C3648" s="5" t="s">
        <v>8240</v>
      </c>
      <c r="D3648" s="5" t="s">
        <v>1951</v>
      </c>
      <c r="E3648" s="16" t="b">
        <v>1</v>
      </c>
      <c r="F3648" s="38" t="s">
        <v>14305</v>
      </c>
    </row>
    <row r="3649" spans="1:6" x14ac:dyDescent="0.2">
      <c r="A3649" s="92"/>
      <c r="B3649" s="5" t="s">
        <v>8241</v>
      </c>
      <c r="C3649" s="5" t="s">
        <v>8242</v>
      </c>
      <c r="D3649" s="5" t="s">
        <v>1951</v>
      </c>
      <c r="E3649" s="16" t="b">
        <v>1</v>
      </c>
      <c r="F3649" s="38" t="s">
        <v>14306</v>
      </c>
    </row>
    <row r="3650" spans="1:6" x14ac:dyDescent="0.2">
      <c r="A3650" s="93"/>
      <c r="B3650" s="14" t="s">
        <v>8243</v>
      </c>
      <c r="C3650" s="14" t="s">
        <v>8244</v>
      </c>
      <c r="D3650" s="14" t="s">
        <v>3103</v>
      </c>
      <c r="E3650" s="17" t="b">
        <v>1</v>
      </c>
      <c r="F3650" s="39" t="s">
        <v>14307</v>
      </c>
    </row>
    <row r="3651" spans="1:6" x14ac:dyDescent="0.2">
      <c r="A3651" s="91" t="str">
        <f>HYPERLINK("[#]Codes_for_GE_Names!A242:H242","SAUDI ARABIA")</f>
        <v>SAUDI ARABIA</v>
      </c>
      <c r="B3651" s="11" t="s">
        <v>8245</v>
      </c>
      <c r="C3651" s="11" t="s">
        <v>8246</v>
      </c>
      <c r="D3651" s="11" t="s">
        <v>1891</v>
      </c>
      <c r="E3651" s="15" t="b">
        <v>1</v>
      </c>
      <c r="F3651" s="43" t="s">
        <v>14308</v>
      </c>
    </row>
    <row r="3652" spans="1:6" x14ac:dyDescent="0.2">
      <c r="A3652" s="92"/>
      <c r="B3652" s="5" t="s">
        <v>8247</v>
      </c>
      <c r="C3652" s="5" t="s">
        <v>8248</v>
      </c>
      <c r="D3652" s="5" t="s">
        <v>1891</v>
      </c>
      <c r="E3652" s="16" t="b">
        <v>1</v>
      </c>
      <c r="F3652" s="38" t="s">
        <v>14309</v>
      </c>
    </row>
    <row r="3653" spans="1:6" x14ac:dyDescent="0.2">
      <c r="A3653" s="92"/>
      <c r="B3653" s="5" t="s">
        <v>8249</v>
      </c>
      <c r="C3653" s="5" t="s">
        <v>8250</v>
      </c>
      <c r="D3653" s="5" t="s">
        <v>1891</v>
      </c>
      <c r="E3653" s="16" t="b">
        <v>1</v>
      </c>
      <c r="F3653" s="38" t="s">
        <v>14310</v>
      </c>
    </row>
    <row r="3654" spans="1:6" x14ac:dyDescent="0.2">
      <c r="A3654" s="92"/>
      <c r="B3654" s="5" t="s">
        <v>8251</v>
      </c>
      <c r="C3654" s="5" t="s">
        <v>8252</v>
      </c>
      <c r="D3654" s="5" t="s">
        <v>1891</v>
      </c>
      <c r="E3654" s="16" t="b">
        <v>1</v>
      </c>
      <c r="F3654" s="38" t="s">
        <v>14311</v>
      </c>
    </row>
    <row r="3655" spans="1:6" x14ac:dyDescent="0.2">
      <c r="A3655" s="92"/>
      <c r="B3655" s="5" t="s">
        <v>8253</v>
      </c>
      <c r="C3655" s="5" t="s">
        <v>8254</v>
      </c>
      <c r="D3655" s="5" t="s">
        <v>1891</v>
      </c>
      <c r="E3655" s="16" t="b">
        <v>1</v>
      </c>
      <c r="F3655" s="38" t="s">
        <v>14312</v>
      </c>
    </row>
    <row r="3656" spans="1:6" x14ac:dyDescent="0.2">
      <c r="A3656" s="92"/>
      <c r="B3656" s="5" t="s">
        <v>8255</v>
      </c>
      <c r="C3656" s="5" t="s">
        <v>8256</v>
      </c>
      <c r="D3656" s="5" t="s">
        <v>1891</v>
      </c>
      <c r="E3656" s="16" t="b">
        <v>1</v>
      </c>
      <c r="F3656" s="38" t="s">
        <v>14313</v>
      </c>
    </row>
    <row r="3657" spans="1:6" x14ac:dyDescent="0.2">
      <c r="A3657" s="92"/>
      <c r="B3657" s="5" t="s">
        <v>8257</v>
      </c>
      <c r="C3657" s="5" t="s">
        <v>3801</v>
      </c>
      <c r="D3657" s="5" t="s">
        <v>1891</v>
      </c>
      <c r="E3657" s="16" t="b">
        <v>1</v>
      </c>
      <c r="F3657" s="38" t="s">
        <v>14314</v>
      </c>
    </row>
    <row r="3658" spans="1:6" x14ac:dyDescent="0.2">
      <c r="A3658" s="92"/>
      <c r="B3658" s="5" t="s">
        <v>8258</v>
      </c>
      <c r="C3658" s="5" t="s">
        <v>8259</v>
      </c>
      <c r="D3658" s="5" t="s">
        <v>1891</v>
      </c>
      <c r="E3658" s="16" t="b">
        <v>1</v>
      </c>
      <c r="F3658" s="38" t="s">
        <v>14315</v>
      </c>
    </row>
    <row r="3659" spans="1:6" x14ac:dyDescent="0.2">
      <c r="A3659" s="92"/>
      <c r="B3659" s="5" t="s">
        <v>8260</v>
      </c>
      <c r="C3659" s="5" t="s">
        <v>8261</v>
      </c>
      <c r="D3659" s="5" t="s">
        <v>1891</v>
      </c>
      <c r="E3659" s="16" t="b">
        <v>1</v>
      </c>
      <c r="F3659" s="38" t="s">
        <v>14316</v>
      </c>
    </row>
    <row r="3660" spans="1:6" x14ac:dyDescent="0.2">
      <c r="A3660" s="92"/>
      <c r="B3660" s="5" t="s">
        <v>8262</v>
      </c>
      <c r="C3660" s="5" t="s">
        <v>8263</v>
      </c>
      <c r="D3660" s="5" t="s">
        <v>1891</v>
      </c>
      <c r="E3660" s="16" t="b">
        <v>1</v>
      </c>
      <c r="F3660" s="38" t="s">
        <v>14317</v>
      </c>
    </row>
    <row r="3661" spans="1:6" x14ac:dyDescent="0.2">
      <c r="A3661" s="92"/>
      <c r="B3661" s="5" t="s">
        <v>8264</v>
      </c>
      <c r="C3661" s="5" t="s">
        <v>8265</v>
      </c>
      <c r="D3661" s="5" t="s">
        <v>1891</v>
      </c>
      <c r="E3661" s="16" t="b">
        <v>1</v>
      </c>
      <c r="F3661" s="38" t="s">
        <v>14318</v>
      </c>
    </row>
    <row r="3662" spans="1:6" x14ac:dyDescent="0.2">
      <c r="A3662" s="92"/>
      <c r="B3662" s="5" t="s">
        <v>8266</v>
      </c>
      <c r="C3662" s="5" t="s">
        <v>8267</v>
      </c>
      <c r="D3662" s="5" t="s">
        <v>1891</v>
      </c>
      <c r="E3662" s="16" t="b">
        <v>1</v>
      </c>
      <c r="F3662" s="38" t="s">
        <v>14319</v>
      </c>
    </row>
    <row r="3663" spans="1:6" x14ac:dyDescent="0.2">
      <c r="A3663" s="93"/>
      <c r="B3663" s="14" t="s">
        <v>8268</v>
      </c>
      <c r="C3663" s="14" t="s">
        <v>8269</v>
      </c>
      <c r="D3663" s="14" t="s">
        <v>1891</v>
      </c>
      <c r="E3663" s="17" t="b">
        <v>1</v>
      </c>
      <c r="F3663" s="39" t="s">
        <v>14320</v>
      </c>
    </row>
    <row r="3664" spans="1:6" x14ac:dyDescent="0.2">
      <c r="A3664" s="91" t="str">
        <f>HYPERLINK("[#]Codes_for_GE_Names!A243:H243","SENEGAL")</f>
        <v>SENEGAL</v>
      </c>
      <c r="B3664" s="11" t="s">
        <v>8270</v>
      </c>
      <c r="C3664" s="11" t="s">
        <v>8271</v>
      </c>
      <c r="D3664" s="11" t="s">
        <v>1891</v>
      </c>
      <c r="E3664" s="15" t="b">
        <v>1</v>
      </c>
      <c r="F3664" s="43" t="s">
        <v>14321</v>
      </c>
    </row>
    <row r="3665" spans="1:6" x14ac:dyDescent="0.2">
      <c r="A3665" s="92"/>
      <c r="B3665" s="5" t="s">
        <v>8272</v>
      </c>
      <c r="C3665" s="5" t="s">
        <v>8273</v>
      </c>
      <c r="D3665" s="5" t="s">
        <v>1891</v>
      </c>
      <c r="E3665" s="16" t="b">
        <v>1</v>
      </c>
      <c r="F3665" s="38" t="s">
        <v>14322</v>
      </c>
    </row>
    <row r="3666" spans="1:6" x14ac:dyDescent="0.2">
      <c r="A3666" s="92"/>
      <c r="B3666" s="5" t="s">
        <v>8274</v>
      </c>
      <c r="C3666" s="5" t="s">
        <v>8275</v>
      </c>
      <c r="D3666" s="5" t="s">
        <v>1891</v>
      </c>
      <c r="E3666" s="16" t="b">
        <v>1</v>
      </c>
      <c r="F3666" s="38" t="s">
        <v>14323</v>
      </c>
    </row>
    <row r="3667" spans="1:6" x14ac:dyDescent="0.2">
      <c r="A3667" s="92"/>
      <c r="B3667" s="5" t="s">
        <v>8276</v>
      </c>
      <c r="C3667" s="5" t="s">
        <v>8277</v>
      </c>
      <c r="D3667" s="5" t="s">
        <v>1891</v>
      </c>
      <c r="E3667" s="16" t="b">
        <v>1</v>
      </c>
      <c r="F3667" s="38" t="s">
        <v>14324</v>
      </c>
    </row>
    <row r="3668" spans="1:6" x14ac:dyDescent="0.2">
      <c r="A3668" s="92"/>
      <c r="B3668" s="5" t="s">
        <v>8278</v>
      </c>
      <c r="C3668" s="5" t="s">
        <v>8279</v>
      </c>
      <c r="D3668" s="5" t="s">
        <v>1891</v>
      </c>
      <c r="E3668" s="16" t="b">
        <v>1</v>
      </c>
      <c r="F3668" s="38" t="s">
        <v>14325</v>
      </c>
    </row>
    <row r="3669" spans="1:6" x14ac:dyDescent="0.2">
      <c r="A3669" s="92"/>
      <c r="B3669" s="5" t="s">
        <v>8280</v>
      </c>
      <c r="C3669" s="5" t="s">
        <v>8281</v>
      </c>
      <c r="D3669" s="5" t="s">
        <v>1891</v>
      </c>
      <c r="E3669" s="16" t="b">
        <v>1</v>
      </c>
      <c r="F3669" s="38" t="s">
        <v>14326</v>
      </c>
    </row>
    <row r="3670" spans="1:6" x14ac:dyDescent="0.2">
      <c r="A3670" s="92"/>
      <c r="B3670" s="5" t="s">
        <v>8282</v>
      </c>
      <c r="C3670" s="5" t="s">
        <v>8283</v>
      </c>
      <c r="D3670" s="5" t="s">
        <v>1891</v>
      </c>
      <c r="E3670" s="16" t="b">
        <v>1</v>
      </c>
      <c r="F3670" s="38" t="s">
        <v>14327</v>
      </c>
    </row>
    <row r="3671" spans="1:6" x14ac:dyDescent="0.2">
      <c r="A3671" s="92"/>
      <c r="B3671" s="5" t="s">
        <v>8284</v>
      </c>
      <c r="C3671" s="5" t="s">
        <v>8285</v>
      </c>
      <c r="D3671" s="5" t="s">
        <v>1891</v>
      </c>
      <c r="E3671" s="16" t="b">
        <v>1</v>
      </c>
      <c r="F3671" s="38" t="s">
        <v>14328</v>
      </c>
    </row>
    <row r="3672" spans="1:6" x14ac:dyDescent="0.2">
      <c r="A3672" s="92"/>
      <c r="B3672" s="5" t="s">
        <v>8286</v>
      </c>
      <c r="C3672" s="5" t="s">
        <v>8287</v>
      </c>
      <c r="D3672" s="5" t="s">
        <v>1891</v>
      </c>
      <c r="E3672" s="16" t="b">
        <v>1</v>
      </c>
      <c r="F3672" s="38" t="s">
        <v>14329</v>
      </c>
    </row>
    <row r="3673" spans="1:6" x14ac:dyDescent="0.2">
      <c r="A3673" s="92"/>
      <c r="B3673" s="5" t="s">
        <v>8288</v>
      </c>
      <c r="C3673" s="5" t="s">
        <v>8289</v>
      </c>
      <c r="D3673" s="5" t="s">
        <v>1891</v>
      </c>
      <c r="E3673" s="16" t="b">
        <v>1</v>
      </c>
      <c r="F3673" s="38" t="s">
        <v>14330</v>
      </c>
    </row>
    <row r="3674" spans="1:6" x14ac:dyDescent="0.2">
      <c r="A3674" s="92"/>
      <c r="B3674" s="5" t="s">
        <v>8290</v>
      </c>
      <c r="C3674" s="5" t="s">
        <v>8291</v>
      </c>
      <c r="D3674" s="5" t="s">
        <v>1891</v>
      </c>
      <c r="E3674" s="16" t="b">
        <v>1</v>
      </c>
      <c r="F3674" s="38" t="s">
        <v>14331</v>
      </c>
    </row>
    <row r="3675" spans="1:6" x14ac:dyDescent="0.2">
      <c r="A3675" s="92"/>
      <c r="B3675" s="5" t="s">
        <v>8292</v>
      </c>
      <c r="C3675" s="5" t="s">
        <v>8293</v>
      </c>
      <c r="D3675" s="5" t="s">
        <v>1891</v>
      </c>
      <c r="E3675" s="16" t="b">
        <v>1</v>
      </c>
      <c r="F3675" s="38" t="s">
        <v>14332</v>
      </c>
    </row>
    <row r="3676" spans="1:6" x14ac:dyDescent="0.2">
      <c r="A3676" s="92"/>
      <c r="B3676" s="5" t="s">
        <v>8294</v>
      </c>
      <c r="C3676" s="5" t="s">
        <v>8295</v>
      </c>
      <c r="D3676" s="5" t="s">
        <v>1891</v>
      </c>
      <c r="E3676" s="16" t="b">
        <v>1</v>
      </c>
      <c r="F3676" s="38" t="s">
        <v>14333</v>
      </c>
    </row>
    <row r="3677" spans="1:6" x14ac:dyDescent="0.2">
      <c r="A3677" s="93"/>
      <c r="B3677" s="14" t="s">
        <v>8296</v>
      </c>
      <c r="C3677" s="14" t="s">
        <v>8297</v>
      </c>
      <c r="D3677" s="14" t="s">
        <v>1891</v>
      </c>
      <c r="E3677" s="17" t="b">
        <v>1</v>
      </c>
      <c r="F3677" s="39" t="s">
        <v>14334</v>
      </c>
    </row>
    <row r="3678" spans="1:6" x14ac:dyDescent="0.2">
      <c r="A3678" s="91" t="str">
        <f>HYPERLINK("[#]Codes_for_GE_Names!A244:H244","SERBIA")</f>
        <v>SERBIA</v>
      </c>
      <c r="B3678" s="11" t="s">
        <v>8298</v>
      </c>
      <c r="C3678" s="11" t="s">
        <v>8299</v>
      </c>
      <c r="D3678" s="11" t="s">
        <v>2414</v>
      </c>
      <c r="E3678" s="15" t="b">
        <v>1</v>
      </c>
      <c r="F3678" s="43" t="s">
        <v>14335</v>
      </c>
    </row>
    <row r="3679" spans="1:6" x14ac:dyDescent="0.2">
      <c r="A3679" s="92"/>
      <c r="B3679" s="5" t="s">
        <v>8300</v>
      </c>
      <c r="C3679" s="5" t="s">
        <v>8301</v>
      </c>
      <c r="D3679" s="5" t="s">
        <v>2414</v>
      </c>
      <c r="E3679" s="16" t="b">
        <v>1</v>
      </c>
      <c r="F3679" s="38" t="s">
        <v>14336</v>
      </c>
    </row>
    <row r="3680" spans="1:6" x14ac:dyDescent="0.2">
      <c r="A3680" s="92"/>
      <c r="B3680" s="5" t="s">
        <v>8302</v>
      </c>
      <c r="C3680" s="5" t="s">
        <v>8303</v>
      </c>
      <c r="D3680" s="5" t="s">
        <v>2414</v>
      </c>
      <c r="E3680" s="16" t="b">
        <v>1</v>
      </c>
      <c r="F3680" s="38" t="s">
        <v>14337</v>
      </c>
    </row>
    <row r="3681" spans="1:6" x14ac:dyDescent="0.2">
      <c r="A3681" s="92"/>
      <c r="B3681" s="5" t="s">
        <v>8304</v>
      </c>
      <c r="C3681" s="5" t="s">
        <v>8305</v>
      </c>
      <c r="D3681" s="5" t="s">
        <v>2414</v>
      </c>
      <c r="E3681" s="16" t="b">
        <v>1</v>
      </c>
      <c r="F3681" s="38" t="s">
        <v>14338</v>
      </c>
    </row>
    <row r="3682" spans="1:6" x14ac:dyDescent="0.2">
      <c r="A3682" s="92"/>
      <c r="B3682" s="5" t="s">
        <v>8306</v>
      </c>
      <c r="C3682" s="5" t="s">
        <v>8307</v>
      </c>
      <c r="D3682" s="5" t="s">
        <v>2414</v>
      </c>
      <c r="E3682" s="16" t="b">
        <v>1</v>
      </c>
      <c r="F3682" s="38" t="s">
        <v>14339</v>
      </c>
    </row>
    <row r="3683" spans="1:6" x14ac:dyDescent="0.2">
      <c r="A3683" s="92"/>
      <c r="B3683" s="5" t="s">
        <v>8308</v>
      </c>
      <c r="C3683" s="5" t="s">
        <v>8309</v>
      </c>
      <c r="D3683" s="5" t="s">
        <v>2414</v>
      </c>
      <c r="E3683" s="16" t="b">
        <v>1</v>
      </c>
      <c r="F3683" s="38" t="s">
        <v>14340</v>
      </c>
    </row>
    <row r="3684" spans="1:6" x14ac:dyDescent="0.2">
      <c r="A3684" s="92"/>
      <c r="B3684" s="5" t="s">
        <v>8310</v>
      </c>
      <c r="C3684" s="5" t="s">
        <v>8311</v>
      </c>
      <c r="D3684" s="5" t="s">
        <v>2414</v>
      </c>
      <c r="E3684" s="16" t="b">
        <v>1</v>
      </c>
      <c r="F3684" s="38" t="s">
        <v>14341</v>
      </c>
    </row>
    <row r="3685" spans="1:6" x14ac:dyDescent="0.2">
      <c r="A3685" s="92"/>
      <c r="B3685" s="5" t="s">
        <v>8312</v>
      </c>
      <c r="C3685" s="5" t="s">
        <v>8313</v>
      </c>
      <c r="D3685" s="5" t="s">
        <v>2414</v>
      </c>
      <c r="E3685" s="16" t="b">
        <v>1</v>
      </c>
      <c r="F3685" s="38" t="s">
        <v>14342</v>
      </c>
    </row>
    <row r="3686" spans="1:6" x14ac:dyDescent="0.2">
      <c r="A3686" s="92"/>
      <c r="B3686" s="5" t="s">
        <v>8314</v>
      </c>
      <c r="C3686" s="5" t="s">
        <v>8315</v>
      </c>
      <c r="D3686" s="5" t="s">
        <v>2414</v>
      </c>
      <c r="E3686" s="16" t="b">
        <v>1</v>
      </c>
      <c r="F3686" s="38" t="s">
        <v>14343</v>
      </c>
    </row>
    <row r="3687" spans="1:6" x14ac:dyDescent="0.2">
      <c r="A3687" s="92"/>
      <c r="B3687" s="5" t="s">
        <v>8316</v>
      </c>
      <c r="C3687" s="5" t="s">
        <v>8317</v>
      </c>
      <c r="D3687" s="5" t="s">
        <v>2414</v>
      </c>
      <c r="E3687" s="16" t="b">
        <v>1</v>
      </c>
      <c r="F3687" s="38" t="s">
        <v>14344</v>
      </c>
    </row>
    <row r="3688" spans="1:6" x14ac:dyDescent="0.2">
      <c r="A3688" s="92"/>
      <c r="B3688" s="5" t="s">
        <v>8318</v>
      </c>
      <c r="C3688" s="5" t="s">
        <v>8319</v>
      </c>
      <c r="D3688" s="5" t="s">
        <v>2414</v>
      </c>
      <c r="E3688" s="16" t="b">
        <v>1</v>
      </c>
      <c r="F3688" s="38" t="s">
        <v>14345</v>
      </c>
    </row>
    <row r="3689" spans="1:6" x14ac:dyDescent="0.2">
      <c r="A3689" s="92"/>
      <c r="B3689" s="5" t="s">
        <v>8320</v>
      </c>
      <c r="C3689" s="5" t="s">
        <v>8321</v>
      </c>
      <c r="D3689" s="5" t="s">
        <v>2414</v>
      </c>
      <c r="E3689" s="16" t="b">
        <v>1</v>
      </c>
      <c r="F3689" s="38" t="s">
        <v>14346</v>
      </c>
    </row>
    <row r="3690" spans="1:6" x14ac:dyDescent="0.2">
      <c r="A3690" s="92"/>
      <c r="B3690" s="5" t="s">
        <v>8322</v>
      </c>
      <c r="C3690" s="5" t="s">
        <v>8323</v>
      </c>
      <c r="D3690" s="5" t="s">
        <v>2414</v>
      </c>
      <c r="E3690" s="16" t="b">
        <v>1</v>
      </c>
      <c r="F3690" s="38" t="s">
        <v>14347</v>
      </c>
    </row>
    <row r="3691" spans="1:6" x14ac:dyDescent="0.2">
      <c r="A3691" s="92"/>
      <c r="B3691" s="5" t="s">
        <v>8324</v>
      </c>
      <c r="C3691" s="5" t="s">
        <v>8325</v>
      </c>
      <c r="D3691" s="5" t="s">
        <v>2414</v>
      </c>
      <c r="E3691" s="16" t="b">
        <v>1</v>
      </c>
      <c r="F3691" s="38" t="s">
        <v>14348</v>
      </c>
    </row>
    <row r="3692" spans="1:6" x14ac:dyDescent="0.2">
      <c r="A3692" s="92"/>
      <c r="B3692" s="5" t="s">
        <v>8326</v>
      </c>
      <c r="C3692" s="5" t="s">
        <v>8327</v>
      </c>
      <c r="D3692" s="5" t="s">
        <v>2414</v>
      </c>
      <c r="E3692" s="16" t="b">
        <v>1</v>
      </c>
      <c r="F3692" s="38" t="s">
        <v>14349</v>
      </c>
    </row>
    <row r="3693" spans="1:6" x14ac:dyDescent="0.2">
      <c r="A3693" s="92"/>
      <c r="B3693" s="5" t="s">
        <v>8328</v>
      </c>
      <c r="C3693" s="5" t="s">
        <v>8329</v>
      </c>
      <c r="D3693" s="5" t="s">
        <v>2414</v>
      </c>
      <c r="E3693" s="16" t="b">
        <v>1</v>
      </c>
      <c r="F3693" s="38" t="s">
        <v>14350</v>
      </c>
    </row>
    <row r="3694" spans="1:6" x14ac:dyDescent="0.2">
      <c r="A3694" s="92"/>
      <c r="B3694" s="5" t="s">
        <v>8330</v>
      </c>
      <c r="C3694" s="5" t="s">
        <v>8331</v>
      </c>
      <c r="D3694" s="5" t="s">
        <v>2414</v>
      </c>
      <c r="E3694" s="16" t="b">
        <v>1</v>
      </c>
      <c r="F3694" s="38" t="s">
        <v>14351</v>
      </c>
    </row>
    <row r="3695" spans="1:6" x14ac:dyDescent="0.2">
      <c r="A3695" s="92"/>
      <c r="B3695" s="5" t="s">
        <v>8332</v>
      </c>
      <c r="C3695" s="5" t="s">
        <v>8333</v>
      </c>
      <c r="D3695" s="5" t="s">
        <v>2414</v>
      </c>
      <c r="E3695" s="16" t="b">
        <v>1</v>
      </c>
      <c r="F3695" s="38" t="s">
        <v>14352</v>
      </c>
    </row>
    <row r="3696" spans="1:6" x14ac:dyDescent="0.2">
      <c r="A3696" s="92"/>
      <c r="B3696" s="5" t="s">
        <v>8334</v>
      </c>
      <c r="C3696" s="5" t="s">
        <v>8335</v>
      </c>
      <c r="D3696" s="5" t="s">
        <v>1912</v>
      </c>
      <c r="E3696" s="16" t="b">
        <v>1</v>
      </c>
      <c r="F3696" s="38" t="s">
        <v>14353</v>
      </c>
    </row>
    <row r="3697" spans="1:6" x14ac:dyDescent="0.2">
      <c r="A3697" s="92"/>
      <c r="B3697" s="5" t="s">
        <v>8336</v>
      </c>
      <c r="C3697" s="5" t="s">
        <v>8337</v>
      </c>
      <c r="D3697" s="5" t="s">
        <v>2414</v>
      </c>
      <c r="E3697" s="16" t="b">
        <v>1</v>
      </c>
      <c r="F3697" s="38" t="s">
        <v>14354</v>
      </c>
    </row>
    <row r="3698" spans="1:6" x14ac:dyDescent="0.2">
      <c r="A3698" s="92"/>
      <c r="B3698" s="5" t="s">
        <v>8338</v>
      </c>
      <c r="C3698" s="5" t="s">
        <v>8339</v>
      </c>
      <c r="D3698" s="5" t="s">
        <v>2414</v>
      </c>
      <c r="E3698" s="16" t="b">
        <v>1</v>
      </c>
      <c r="F3698" s="38" t="s">
        <v>14355</v>
      </c>
    </row>
    <row r="3699" spans="1:6" x14ac:dyDescent="0.2">
      <c r="A3699" s="92"/>
      <c r="B3699" s="5" t="s">
        <v>8340</v>
      </c>
      <c r="C3699" s="5" t="s">
        <v>8341</v>
      </c>
      <c r="D3699" s="5" t="s">
        <v>2414</v>
      </c>
      <c r="E3699" s="16" t="b">
        <v>1</v>
      </c>
      <c r="F3699" s="38" t="s">
        <v>14356</v>
      </c>
    </row>
    <row r="3700" spans="1:6" x14ac:dyDescent="0.2">
      <c r="A3700" s="92"/>
      <c r="B3700" s="5" t="s">
        <v>8342</v>
      </c>
      <c r="C3700" s="5" t="s">
        <v>8343</v>
      </c>
      <c r="D3700" s="5" t="s">
        <v>2414</v>
      </c>
      <c r="E3700" s="16" t="b">
        <v>1</v>
      </c>
      <c r="F3700" s="38" t="s">
        <v>14357</v>
      </c>
    </row>
    <row r="3701" spans="1:6" x14ac:dyDescent="0.2">
      <c r="A3701" s="92"/>
      <c r="B3701" s="5" t="s">
        <v>8344</v>
      </c>
      <c r="C3701" s="5" t="s">
        <v>8345</v>
      </c>
      <c r="D3701" s="5" t="s">
        <v>1912</v>
      </c>
      <c r="E3701" s="16" t="b">
        <v>1</v>
      </c>
      <c r="F3701" s="38" t="s">
        <v>14358</v>
      </c>
    </row>
    <row r="3702" spans="1:6" x14ac:dyDescent="0.2">
      <c r="A3702" s="92"/>
      <c r="B3702" s="5" t="s">
        <v>8346</v>
      </c>
      <c r="C3702" s="5" t="s">
        <v>8347</v>
      </c>
      <c r="D3702" s="25" t="s">
        <v>1951</v>
      </c>
      <c r="E3702" s="26" t="b">
        <v>0</v>
      </c>
      <c r="F3702" s="44" t="s">
        <v>11653</v>
      </c>
    </row>
    <row r="3703" spans="1:6" x14ac:dyDescent="0.2">
      <c r="A3703" s="92"/>
      <c r="B3703" s="5" t="s">
        <v>8348</v>
      </c>
      <c r="C3703" s="5" t="s">
        <v>8349</v>
      </c>
      <c r="D3703" s="5" t="s">
        <v>2414</v>
      </c>
      <c r="E3703" s="16" t="b">
        <v>1</v>
      </c>
      <c r="F3703" s="38" t="s">
        <v>14359</v>
      </c>
    </row>
    <row r="3704" spans="1:6" x14ac:dyDescent="0.2">
      <c r="A3704" s="92"/>
      <c r="B3704" s="5" t="s">
        <v>8350</v>
      </c>
      <c r="C3704" s="5" t="s">
        <v>8351</v>
      </c>
      <c r="D3704" s="25" t="s">
        <v>1951</v>
      </c>
      <c r="E3704" s="26" t="b">
        <v>0</v>
      </c>
      <c r="F3704" s="44" t="s">
        <v>11653</v>
      </c>
    </row>
    <row r="3705" spans="1:6" x14ac:dyDescent="0.2">
      <c r="A3705" s="92"/>
      <c r="B3705" s="5" t="s">
        <v>8352</v>
      </c>
      <c r="C3705" s="5" t="s">
        <v>8353</v>
      </c>
      <c r="D3705" s="5" t="s">
        <v>2414</v>
      </c>
      <c r="E3705" s="16" t="b">
        <v>1</v>
      </c>
      <c r="F3705" s="38" t="s">
        <v>14360</v>
      </c>
    </row>
    <row r="3706" spans="1:6" x14ac:dyDescent="0.2">
      <c r="A3706" s="92"/>
      <c r="B3706" s="5" t="s">
        <v>8354</v>
      </c>
      <c r="C3706" s="5" t="s">
        <v>8355</v>
      </c>
      <c r="D3706" s="5" t="s">
        <v>2414</v>
      </c>
      <c r="E3706" s="16" t="b">
        <v>1</v>
      </c>
      <c r="F3706" s="38" t="s">
        <v>14361</v>
      </c>
    </row>
    <row r="3707" spans="1:6" x14ac:dyDescent="0.2">
      <c r="A3707" s="92"/>
      <c r="B3707" s="5" t="s">
        <v>8356</v>
      </c>
      <c r="C3707" s="5" t="s">
        <v>8357</v>
      </c>
      <c r="D3707" s="5" t="s">
        <v>1912</v>
      </c>
      <c r="E3707" s="16" t="b">
        <v>1</v>
      </c>
      <c r="F3707" s="38" t="s">
        <v>14362</v>
      </c>
    </row>
    <row r="3708" spans="1:6" x14ac:dyDescent="0.2">
      <c r="A3708" s="92"/>
      <c r="B3708" s="5" t="s">
        <v>8358</v>
      </c>
      <c r="C3708" s="5" t="s">
        <v>8359</v>
      </c>
      <c r="D3708" s="5" t="s">
        <v>2414</v>
      </c>
      <c r="E3708" s="16" t="b">
        <v>1</v>
      </c>
      <c r="F3708" s="38" t="s">
        <v>14363</v>
      </c>
    </row>
    <row r="3709" spans="1:6" x14ac:dyDescent="0.2">
      <c r="A3709" s="92"/>
      <c r="B3709" s="5" t="s">
        <v>8360</v>
      </c>
      <c r="C3709" s="5" t="s">
        <v>8361</v>
      </c>
      <c r="D3709" s="5" t="s">
        <v>2414</v>
      </c>
      <c r="E3709" s="16" t="b">
        <v>1</v>
      </c>
      <c r="F3709" s="38" t="s">
        <v>14364</v>
      </c>
    </row>
    <row r="3710" spans="1:6" x14ac:dyDescent="0.2">
      <c r="A3710" s="92"/>
      <c r="B3710" s="5" t="s">
        <v>8362</v>
      </c>
      <c r="C3710" s="5" t="s">
        <v>8363</v>
      </c>
      <c r="D3710" s="5" t="s">
        <v>2414</v>
      </c>
      <c r="E3710" s="16" t="b">
        <v>1</v>
      </c>
      <c r="F3710" s="38" t="s">
        <v>14365</v>
      </c>
    </row>
    <row r="3711" spans="1:6" x14ac:dyDescent="0.2">
      <c r="A3711" s="92"/>
      <c r="B3711" s="5" t="s">
        <v>8364</v>
      </c>
      <c r="C3711" s="5" t="s">
        <v>8365</v>
      </c>
      <c r="D3711" s="5" t="s">
        <v>2414</v>
      </c>
      <c r="E3711" s="16" t="b">
        <v>1</v>
      </c>
      <c r="F3711" s="38" t="s">
        <v>14366</v>
      </c>
    </row>
    <row r="3712" spans="1:6" x14ac:dyDescent="0.2">
      <c r="A3712" s="92"/>
      <c r="B3712" s="5" t="s">
        <v>8366</v>
      </c>
      <c r="C3712" s="5" t="s">
        <v>8367</v>
      </c>
      <c r="D3712" s="5" t="s">
        <v>2414</v>
      </c>
      <c r="E3712" s="16" t="b">
        <v>1</v>
      </c>
      <c r="F3712" s="38" t="s">
        <v>14367</v>
      </c>
    </row>
    <row r="3713" spans="1:6" x14ac:dyDescent="0.2">
      <c r="A3713" s="92"/>
      <c r="B3713" s="5" t="s">
        <v>8368</v>
      </c>
      <c r="C3713" s="5" t="s">
        <v>8369</v>
      </c>
      <c r="D3713" s="5" t="s">
        <v>2414</v>
      </c>
      <c r="E3713" s="16" t="b">
        <v>1</v>
      </c>
      <c r="F3713" s="38" t="s">
        <v>14368</v>
      </c>
    </row>
    <row r="3714" spans="1:6" x14ac:dyDescent="0.2">
      <c r="A3714" s="92"/>
      <c r="B3714" s="5" t="s">
        <v>8370</v>
      </c>
      <c r="C3714" s="5" t="s">
        <v>8371</v>
      </c>
      <c r="D3714" s="5" t="s">
        <v>2414</v>
      </c>
      <c r="E3714" s="16" t="b">
        <v>1</v>
      </c>
      <c r="F3714" s="38" t="s">
        <v>14369</v>
      </c>
    </row>
    <row r="3715" spans="1:6" x14ac:dyDescent="0.2">
      <c r="A3715" s="92"/>
      <c r="B3715" s="5" t="s">
        <v>8372</v>
      </c>
      <c r="C3715" s="5" t="s">
        <v>8373</v>
      </c>
      <c r="D3715" s="5" t="s">
        <v>2414</v>
      </c>
      <c r="E3715" s="16" t="b">
        <v>1</v>
      </c>
      <c r="F3715" s="38" t="s">
        <v>14370</v>
      </c>
    </row>
    <row r="3716" spans="1:6" x14ac:dyDescent="0.2">
      <c r="A3716" s="92"/>
      <c r="B3716" s="5" t="s">
        <v>8374</v>
      </c>
      <c r="C3716" s="5" t="s">
        <v>8375</v>
      </c>
      <c r="D3716" s="5" t="s">
        <v>2414</v>
      </c>
      <c r="E3716" s="16" t="b">
        <v>1</v>
      </c>
      <c r="F3716" s="38" t="s">
        <v>14371</v>
      </c>
    </row>
    <row r="3717" spans="1:6" x14ac:dyDescent="0.2">
      <c r="A3717" s="92"/>
      <c r="B3717" s="5" t="s">
        <v>8376</v>
      </c>
      <c r="C3717" s="5" t="s">
        <v>8377</v>
      </c>
      <c r="D3717" s="5" t="s">
        <v>2414</v>
      </c>
      <c r="E3717" s="16" t="b">
        <v>1</v>
      </c>
      <c r="F3717" s="38" t="s">
        <v>14372</v>
      </c>
    </row>
    <row r="3718" spans="1:6" x14ac:dyDescent="0.2">
      <c r="A3718" s="92"/>
      <c r="B3718" s="5" t="s">
        <v>8378</v>
      </c>
      <c r="C3718" s="5" t="s">
        <v>8379</v>
      </c>
      <c r="D3718" s="5" t="s">
        <v>2414</v>
      </c>
      <c r="E3718" s="16" t="b">
        <v>1</v>
      </c>
      <c r="F3718" s="38" t="s">
        <v>14373</v>
      </c>
    </row>
    <row r="3719" spans="1:6" x14ac:dyDescent="0.2">
      <c r="A3719" s="92"/>
      <c r="B3719" s="5" t="s">
        <v>8380</v>
      </c>
      <c r="C3719" s="5" t="s">
        <v>8381</v>
      </c>
      <c r="D3719" s="5" t="s">
        <v>2414</v>
      </c>
      <c r="E3719" s="16" t="b">
        <v>1</v>
      </c>
      <c r="F3719" s="38" t="s">
        <v>14374</v>
      </c>
    </row>
    <row r="3720" spans="1:6" x14ac:dyDescent="0.2">
      <c r="A3720" s="92"/>
      <c r="B3720" s="5" t="s">
        <v>8382</v>
      </c>
      <c r="C3720" s="5" t="s">
        <v>8383</v>
      </c>
      <c r="D3720" s="5" t="s">
        <v>2414</v>
      </c>
      <c r="E3720" s="16" t="b">
        <v>1</v>
      </c>
      <c r="F3720" s="38" t="s">
        <v>14375</v>
      </c>
    </row>
    <row r="3721" spans="1:6" x14ac:dyDescent="0.2">
      <c r="A3721" s="92"/>
      <c r="B3721" s="5" t="s">
        <v>8384</v>
      </c>
      <c r="C3721" s="5" t="s">
        <v>8385</v>
      </c>
      <c r="D3721" s="5" t="s">
        <v>2414</v>
      </c>
      <c r="E3721" s="16" t="b">
        <v>1</v>
      </c>
      <c r="F3721" s="38" t="s">
        <v>14376</v>
      </c>
    </row>
    <row r="3722" spans="1:6" x14ac:dyDescent="0.2">
      <c r="A3722" s="92"/>
      <c r="B3722" s="5" t="s">
        <v>8386</v>
      </c>
      <c r="C3722" s="5" t="s">
        <v>8387</v>
      </c>
      <c r="D3722" s="25" t="s">
        <v>1951</v>
      </c>
      <c r="E3722" s="26" t="b">
        <v>0</v>
      </c>
      <c r="F3722" s="44" t="s">
        <v>11653</v>
      </c>
    </row>
    <row r="3723" spans="1:6" x14ac:dyDescent="0.2">
      <c r="A3723" s="92"/>
      <c r="B3723" s="5" t="s">
        <v>8388</v>
      </c>
      <c r="C3723" s="5" t="s">
        <v>8389</v>
      </c>
      <c r="D3723" s="5" t="s">
        <v>1912</v>
      </c>
      <c r="E3723" s="16" t="b">
        <v>1</v>
      </c>
      <c r="F3723" s="38" t="s">
        <v>14377</v>
      </c>
    </row>
    <row r="3724" spans="1:6" x14ac:dyDescent="0.2">
      <c r="A3724" s="92"/>
      <c r="B3724" s="5" t="s">
        <v>8390</v>
      </c>
      <c r="C3724" s="5" t="s">
        <v>8391</v>
      </c>
      <c r="D3724" s="5" t="s">
        <v>2414</v>
      </c>
      <c r="E3724" s="16" t="b">
        <v>1</v>
      </c>
      <c r="F3724" s="38" t="s">
        <v>14378</v>
      </c>
    </row>
    <row r="3725" spans="1:6" x14ac:dyDescent="0.2">
      <c r="A3725" s="92"/>
      <c r="B3725" s="5" t="s">
        <v>8392</v>
      </c>
      <c r="C3725" s="5" t="s">
        <v>8393</v>
      </c>
      <c r="D3725" s="5" t="s">
        <v>1912</v>
      </c>
      <c r="E3725" s="16" t="b">
        <v>1</v>
      </c>
      <c r="F3725" s="38" t="s">
        <v>14379</v>
      </c>
    </row>
    <row r="3726" spans="1:6" x14ac:dyDescent="0.2">
      <c r="A3726" s="92"/>
      <c r="B3726" s="5" t="s">
        <v>8394</v>
      </c>
      <c r="C3726" s="5" t="s">
        <v>8395</v>
      </c>
      <c r="D3726" s="5" t="s">
        <v>2414</v>
      </c>
      <c r="E3726" s="16" t="b">
        <v>1</v>
      </c>
      <c r="F3726" s="38" t="s">
        <v>14380</v>
      </c>
    </row>
    <row r="3727" spans="1:6" x14ac:dyDescent="0.2">
      <c r="A3727" s="92"/>
      <c r="B3727" s="5" t="s">
        <v>8396</v>
      </c>
      <c r="C3727" s="5" t="s">
        <v>8397</v>
      </c>
      <c r="D3727" s="5" t="s">
        <v>2414</v>
      </c>
      <c r="E3727" s="16" t="b">
        <v>1</v>
      </c>
      <c r="F3727" s="38" t="s">
        <v>14381</v>
      </c>
    </row>
    <row r="3728" spans="1:6" x14ac:dyDescent="0.2">
      <c r="A3728" s="92"/>
      <c r="B3728" s="5" t="s">
        <v>8398</v>
      </c>
      <c r="C3728" s="5" t="s">
        <v>8399</v>
      </c>
      <c r="D3728" s="5" t="s">
        <v>2414</v>
      </c>
      <c r="E3728" s="16" t="b">
        <v>1</v>
      </c>
      <c r="F3728" s="38" t="s">
        <v>14382</v>
      </c>
    </row>
    <row r="3729" spans="1:6" x14ac:dyDescent="0.2">
      <c r="A3729" s="92"/>
      <c r="B3729" s="5" t="s">
        <v>8400</v>
      </c>
      <c r="C3729" s="5" t="s">
        <v>8401</v>
      </c>
      <c r="D3729" s="5" t="s">
        <v>2414</v>
      </c>
      <c r="E3729" s="16" t="b">
        <v>1</v>
      </c>
      <c r="F3729" s="38" t="s">
        <v>14383</v>
      </c>
    </row>
    <row r="3730" spans="1:6" x14ac:dyDescent="0.2">
      <c r="A3730" s="92"/>
      <c r="B3730" s="5" t="s">
        <v>8402</v>
      </c>
      <c r="C3730" s="5" t="s">
        <v>8403</v>
      </c>
      <c r="D3730" s="25" t="s">
        <v>1951</v>
      </c>
      <c r="E3730" s="26" t="b">
        <v>0</v>
      </c>
      <c r="F3730" s="44" t="s">
        <v>11653</v>
      </c>
    </row>
    <row r="3731" spans="1:6" x14ac:dyDescent="0.2">
      <c r="A3731" s="92"/>
      <c r="B3731" s="5" t="s">
        <v>8404</v>
      </c>
      <c r="C3731" s="5" t="s">
        <v>8405</v>
      </c>
      <c r="D3731" s="5" t="s">
        <v>2414</v>
      </c>
      <c r="E3731" s="16" t="b">
        <v>1</v>
      </c>
      <c r="F3731" s="38" t="s">
        <v>14384</v>
      </c>
    </row>
    <row r="3732" spans="1:6" x14ac:dyDescent="0.2">
      <c r="A3732" s="92"/>
      <c r="B3732" s="5" t="s">
        <v>8406</v>
      </c>
      <c r="C3732" s="5" t="s">
        <v>8407</v>
      </c>
      <c r="D3732" s="5" t="s">
        <v>2414</v>
      </c>
      <c r="E3732" s="16" t="b">
        <v>1</v>
      </c>
      <c r="F3732" s="38" t="s">
        <v>14385</v>
      </c>
    </row>
    <row r="3733" spans="1:6" x14ac:dyDescent="0.2">
      <c r="A3733" s="92"/>
      <c r="B3733" s="5" t="s">
        <v>8408</v>
      </c>
      <c r="C3733" s="5" t="s">
        <v>8409</v>
      </c>
      <c r="D3733" s="5" t="s">
        <v>2414</v>
      </c>
      <c r="E3733" s="16" t="b">
        <v>1</v>
      </c>
      <c r="F3733" s="38" t="s">
        <v>14386</v>
      </c>
    </row>
    <row r="3734" spans="1:6" x14ac:dyDescent="0.2">
      <c r="A3734" s="92"/>
      <c r="B3734" s="5" t="s">
        <v>8410</v>
      </c>
      <c r="C3734" s="5" t="s">
        <v>8411</v>
      </c>
      <c r="D3734" s="5" t="s">
        <v>1912</v>
      </c>
      <c r="E3734" s="16" t="b">
        <v>1</v>
      </c>
      <c r="F3734" s="38" t="s">
        <v>14387</v>
      </c>
    </row>
    <row r="3735" spans="1:6" x14ac:dyDescent="0.2">
      <c r="A3735" s="92"/>
      <c r="B3735" s="5" t="s">
        <v>8412</v>
      </c>
      <c r="C3735" s="5" t="s">
        <v>8413</v>
      </c>
      <c r="D3735" s="5" t="s">
        <v>1912</v>
      </c>
      <c r="E3735" s="16" t="b">
        <v>1</v>
      </c>
      <c r="F3735" s="38" t="s">
        <v>14388</v>
      </c>
    </row>
    <row r="3736" spans="1:6" x14ac:dyDescent="0.2">
      <c r="A3736" s="92"/>
      <c r="B3736" s="5" t="s">
        <v>8414</v>
      </c>
      <c r="C3736" s="5" t="s">
        <v>8415</v>
      </c>
      <c r="D3736" s="5" t="s">
        <v>2414</v>
      </c>
      <c r="E3736" s="16" t="b">
        <v>1</v>
      </c>
      <c r="F3736" s="38" t="s">
        <v>14389</v>
      </c>
    </row>
    <row r="3737" spans="1:6" x14ac:dyDescent="0.2">
      <c r="A3737" s="92"/>
      <c r="B3737" s="5" t="s">
        <v>8416</v>
      </c>
      <c r="C3737" s="5" t="s">
        <v>8417</v>
      </c>
      <c r="D3737" s="5" t="s">
        <v>1912</v>
      </c>
      <c r="E3737" s="16" t="b">
        <v>1</v>
      </c>
      <c r="F3737" s="38" t="s">
        <v>14390</v>
      </c>
    </row>
    <row r="3738" spans="1:6" x14ac:dyDescent="0.2">
      <c r="A3738" s="92"/>
      <c r="B3738" s="5" t="s">
        <v>8418</v>
      </c>
      <c r="C3738" s="5" t="s">
        <v>8419</v>
      </c>
      <c r="D3738" s="5" t="s">
        <v>2414</v>
      </c>
      <c r="E3738" s="16" t="b">
        <v>1</v>
      </c>
      <c r="F3738" s="38" t="s">
        <v>14391</v>
      </c>
    </row>
    <row r="3739" spans="1:6" x14ac:dyDescent="0.2">
      <c r="A3739" s="92"/>
      <c r="B3739" s="5" t="s">
        <v>8420</v>
      </c>
      <c r="C3739" s="5" t="s">
        <v>8421</v>
      </c>
      <c r="D3739" s="5" t="s">
        <v>2414</v>
      </c>
      <c r="E3739" s="16" t="b">
        <v>1</v>
      </c>
      <c r="F3739" s="38" t="s">
        <v>14392</v>
      </c>
    </row>
    <row r="3740" spans="1:6" x14ac:dyDescent="0.2">
      <c r="A3740" s="92"/>
      <c r="B3740" s="5" t="s">
        <v>8422</v>
      </c>
      <c r="C3740" s="5" t="s">
        <v>8423</v>
      </c>
      <c r="D3740" s="5" t="s">
        <v>2414</v>
      </c>
      <c r="E3740" s="16" t="b">
        <v>1</v>
      </c>
      <c r="F3740" s="38" t="s">
        <v>14393</v>
      </c>
    </row>
    <row r="3741" spans="1:6" x14ac:dyDescent="0.2">
      <c r="A3741" s="92"/>
      <c r="B3741" s="5" t="s">
        <v>8424</v>
      </c>
      <c r="C3741" s="5" t="s">
        <v>8425</v>
      </c>
      <c r="D3741" s="5" t="s">
        <v>2414</v>
      </c>
      <c r="E3741" s="16" t="b">
        <v>1</v>
      </c>
      <c r="F3741" s="38" t="s">
        <v>14394</v>
      </c>
    </row>
    <row r="3742" spans="1:6" x14ac:dyDescent="0.2">
      <c r="A3742" s="92"/>
      <c r="B3742" s="5" t="s">
        <v>8426</v>
      </c>
      <c r="C3742" s="5" t="s">
        <v>8427</v>
      </c>
      <c r="D3742" s="5" t="s">
        <v>2414</v>
      </c>
      <c r="E3742" s="16" t="b">
        <v>1</v>
      </c>
      <c r="F3742" s="38" t="s">
        <v>14395</v>
      </c>
    </row>
    <row r="3743" spans="1:6" x14ac:dyDescent="0.2">
      <c r="A3743" s="92"/>
      <c r="B3743" s="5" t="s">
        <v>8428</v>
      </c>
      <c r="C3743" s="5" t="s">
        <v>8429</v>
      </c>
      <c r="D3743" s="5" t="s">
        <v>2414</v>
      </c>
      <c r="E3743" s="16" t="b">
        <v>1</v>
      </c>
      <c r="F3743" s="38" t="s">
        <v>14396</v>
      </c>
    </row>
    <row r="3744" spans="1:6" x14ac:dyDescent="0.2">
      <c r="A3744" s="92"/>
      <c r="B3744" s="5" t="s">
        <v>8430</v>
      </c>
      <c r="C3744" s="5" t="s">
        <v>8431</v>
      </c>
      <c r="D3744" s="5" t="s">
        <v>1912</v>
      </c>
      <c r="E3744" s="16" t="b">
        <v>1</v>
      </c>
      <c r="F3744" s="38" t="s">
        <v>14397</v>
      </c>
    </row>
    <row r="3745" spans="1:6" x14ac:dyDescent="0.2">
      <c r="A3745" s="92"/>
      <c r="B3745" s="5" t="s">
        <v>8432</v>
      </c>
      <c r="C3745" s="5" t="s">
        <v>8433</v>
      </c>
      <c r="D3745" s="5" t="s">
        <v>2414</v>
      </c>
      <c r="E3745" s="16" t="b">
        <v>1</v>
      </c>
      <c r="F3745" s="38" t="s">
        <v>14398</v>
      </c>
    </row>
    <row r="3746" spans="1:6" x14ac:dyDescent="0.2">
      <c r="A3746" s="92"/>
      <c r="B3746" s="5" t="s">
        <v>8434</v>
      </c>
      <c r="C3746" s="5" t="s">
        <v>8435</v>
      </c>
      <c r="D3746" s="5" t="s">
        <v>2414</v>
      </c>
      <c r="E3746" s="16" t="b">
        <v>1</v>
      </c>
      <c r="F3746" s="38" t="s">
        <v>14399</v>
      </c>
    </row>
    <row r="3747" spans="1:6" x14ac:dyDescent="0.2">
      <c r="A3747" s="92"/>
      <c r="B3747" s="5" t="s">
        <v>8436</v>
      </c>
      <c r="C3747" s="5" t="s">
        <v>8437</v>
      </c>
      <c r="D3747" s="5" t="s">
        <v>1912</v>
      </c>
      <c r="E3747" s="16" t="b">
        <v>1</v>
      </c>
      <c r="F3747" s="38" t="s">
        <v>14400</v>
      </c>
    </row>
    <row r="3748" spans="1:6" x14ac:dyDescent="0.2">
      <c r="A3748" s="92"/>
      <c r="B3748" s="5" t="s">
        <v>8438</v>
      </c>
      <c r="C3748" s="5" t="s">
        <v>8439</v>
      </c>
      <c r="D3748" s="5" t="s">
        <v>2414</v>
      </c>
      <c r="E3748" s="16" t="b">
        <v>1</v>
      </c>
      <c r="F3748" s="38" t="s">
        <v>14401</v>
      </c>
    </row>
    <row r="3749" spans="1:6" x14ac:dyDescent="0.2">
      <c r="A3749" s="92"/>
      <c r="B3749" s="5" t="s">
        <v>8440</v>
      </c>
      <c r="C3749" s="5" t="s">
        <v>8441</v>
      </c>
      <c r="D3749" s="25" t="s">
        <v>1951</v>
      </c>
      <c r="E3749" s="26" t="b">
        <v>0</v>
      </c>
      <c r="F3749" s="44" t="s">
        <v>11653</v>
      </c>
    </row>
    <row r="3750" spans="1:6" x14ac:dyDescent="0.2">
      <c r="A3750" s="92"/>
      <c r="B3750" s="5" t="s">
        <v>8442</v>
      </c>
      <c r="C3750" s="5" t="s">
        <v>8443</v>
      </c>
      <c r="D3750" s="5" t="s">
        <v>2414</v>
      </c>
      <c r="E3750" s="16" t="b">
        <v>1</v>
      </c>
      <c r="F3750" s="38" t="s">
        <v>14402</v>
      </c>
    </row>
    <row r="3751" spans="1:6" x14ac:dyDescent="0.2">
      <c r="A3751" s="92"/>
      <c r="B3751" s="5" t="s">
        <v>8444</v>
      </c>
      <c r="C3751" s="5" t="s">
        <v>8445</v>
      </c>
      <c r="D3751" s="5" t="s">
        <v>2414</v>
      </c>
      <c r="E3751" s="16" t="b">
        <v>1</v>
      </c>
      <c r="F3751" s="38" t="s">
        <v>14403</v>
      </c>
    </row>
    <row r="3752" spans="1:6" x14ac:dyDescent="0.2">
      <c r="A3752" s="92"/>
      <c r="B3752" s="5" t="s">
        <v>8446</v>
      </c>
      <c r="C3752" s="5" t="s">
        <v>8447</v>
      </c>
      <c r="D3752" s="5" t="s">
        <v>2414</v>
      </c>
      <c r="E3752" s="16" t="b">
        <v>1</v>
      </c>
      <c r="F3752" s="38" t="s">
        <v>14404</v>
      </c>
    </row>
    <row r="3753" spans="1:6" x14ac:dyDescent="0.2">
      <c r="A3753" s="92"/>
      <c r="B3753" s="5" t="s">
        <v>8448</v>
      </c>
      <c r="C3753" s="5" t="s">
        <v>8449</v>
      </c>
      <c r="D3753" s="5" t="s">
        <v>2414</v>
      </c>
      <c r="E3753" s="16" t="b">
        <v>1</v>
      </c>
      <c r="F3753" s="38" t="s">
        <v>14405</v>
      </c>
    </row>
    <row r="3754" spans="1:6" x14ac:dyDescent="0.2">
      <c r="A3754" s="92"/>
      <c r="B3754" s="5" t="s">
        <v>8450</v>
      </c>
      <c r="C3754" s="5" t="s">
        <v>8451</v>
      </c>
      <c r="D3754" s="5" t="s">
        <v>2414</v>
      </c>
      <c r="E3754" s="16" t="b">
        <v>1</v>
      </c>
      <c r="F3754" s="38" t="s">
        <v>14406</v>
      </c>
    </row>
    <row r="3755" spans="1:6" x14ac:dyDescent="0.2">
      <c r="A3755" s="92"/>
      <c r="B3755" s="5" t="s">
        <v>8452</v>
      </c>
      <c r="C3755" s="5" t="s">
        <v>8453</v>
      </c>
      <c r="D3755" s="5" t="s">
        <v>2414</v>
      </c>
      <c r="E3755" s="16" t="b">
        <v>1</v>
      </c>
      <c r="F3755" s="38" t="s">
        <v>14407</v>
      </c>
    </row>
    <row r="3756" spans="1:6" x14ac:dyDescent="0.2">
      <c r="A3756" s="92"/>
      <c r="B3756" s="5" t="s">
        <v>8454</v>
      </c>
      <c r="C3756" s="5" t="s">
        <v>8455</v>
      </c>
      <c r="D3756" s="5" t="s">
        <v>2414</v>
      </c>
      <c r="E3756" s="16" t="b">
        <v>1</v>
      </c>
      <c r="F3756" s="38" t="s">
        <v>14408</v>
      </c>
    </row>
    <row r="3757" spans="1:6" x14ac:dyDescent="0.2">
      <c r="A3757" s="92"/>
      <c r="B3757" s="5" t="s">
        <v>8456</v>
      </c>
      <c r="C3757" s="5" t="s">
        <v>8457</v>
      </c>
      <c r="D3757" s="25" t="s">
        <v>1951</v>
      </c>
      <c r="E3757" s="26" t="b">
        <v>0</v>
      </c>
      <c r="F3757" s="44" t="s">
        <v>11653</v>
      </c>
    </row>
    <row r="3758" spans="1:6" x14ac:dyDescent="0.2">
      <c r="A3758" s="92"/>
      <c r="B3758" s="5" t="s">
        <v>8458</v>
      </c>
      <c r="C3758" s="5" t="s">
        <v>8459</v>
      </c>
      <c r="D3758" s="5" t="s">
        <v>2414</v>
      </c>
      <c r="E3758" s="16" t="b">
        <v>1</v>
      </c>
      <c r="F3758" s="38" t="s">
        <v>14409</v>
      </c>
    </row>
    <row r="3759" spans="1:6" x14ac:dyDescent="0.2">
      <c r="A3759" s="92"/>
      <c r="B3759" s="5" t="s">
        <v>8460</v>
      </c>
      <c r="C3759" s="5" t="s">
        <v>8461</v>
      </c>
      <c r="D3759" s="5" t="s">
        <v>1912</v>
      </c>
      <c r="E3759" s="16" t="b">
        <v>1</v>
      </c>
      <c r="F3759" s="38" t="s">
        <v>14410</v>
      </c>
    </row>
    <row r="3760" spans="1:6" x14ac:dyDescent="0.2">
      <c r="A3760" s="92"/>
      <c r="B3760" s="5" t="s">
        <v>8462</v>
      </c>
      <c r="C3760" s="5" t="s">
        <v>8463</v>
      </c>
      <c r="D3760" s="25" t="s">
        <v>1951</v>
      </c>
      <c r="E3760" s="26" t="b">
        <v>0</v>
      </c>
      <c r="F3760" s="44" t="s">
        <v>11653</v>
      </c>
    </row>
    <row r="3761" spans="1:6" x14ac:dyDescent="0.2">
      <c r="A3761" s="92"/>
      <c r="B3761" s="5" t="s">
        <v>8464</v>
      </c>
      <c r="C3761" s="5" t="s">
        <v>8465</v>
      </c>
      <c r="D3761" s="5" t="s">
        <v>2414</v>
      </c>
      <c r="E3761" s="16" t="b">
        <v>1</v>
      </c>
      <c r="F3761" s="38" t="s">
        <v>14411</v>
      </c>
    </row>
    <row r="3762" spans="1:6" x14ac:dyDescent="0.2">
      <c r="A3762" s="92"/>
      <c r="B3762" s="5" t="s">
        <v>8466</v>
      </c>
      <c r="C3762" s="5" t="s">
        <v>8467</v>
      </c>
      <c r="D3762" s="5" t="s">
        <v>2414</v>
      </c>
      <c r="E3762" s="16" t="b">
        <v>1</v>
      </c>
      <c r="F3762" s="38" t="s">
        <v>14412</v>
      </c>
    </row>
    <row r="3763" spans="1:6" x14ac:dyDescent="0.2">
      <c r="A3763" s="92"/>
      <c r="B3763" s="5" t="s">
        <v>8468</v>
      </c>
      <c r="C3763" s="5" t="s">
        <v>8469</v>
      </c>
      <c r="D3763" s="5" t="s">
        <v>2414</v>
      </c>
      <c r="E3763" s="16" t="b">
        <v>1</v>
      </c>
      <c r="F3763" s="38" t="s">
        <v>14413</v>
      </c>
    </row>
    <row r="3764" spans="1:6" x14ac:dyDescent="0.2">
      <c r="A3764" s="92"/>
      <c r="B3764" s="5" t="s">
        <v>8470</v>
      </c>
      <c r="C3764" s="5" t="s">
        <v>8471</v>
      </c>
      <c r="D3764" s="5" t="s">
        <v>2414</v>
      </c>
      <c r="E3764" s="16" t="b">
        <v>1</v>
      </c>
      <c r="F3764" s="38" t="s">
        <v>14414</v>
      </c>
    </row>
    <row r="3765" spans="1:6" x14ac:dyDescent="0.2">
      <c r="A3765" s="92"/>
      <c r="B3765" s="5" t="s">
        <v>8472</v>
      </c>
      <c r="C3765" s="5" t="s">
        <v>8473</v>
      </c>
      <c r="D3765" s="5" t="s">
        <v>1912</v>
      </c>
      <c r="E3765" s="16" t="b">
        <v>1</v>
      </c>
      <c r="F3765" s="38" t="s">
        <v>14415</v>
      </c>
    </row>
    <row r="3766" spans="1:6" x14ac:dyDescent="0.2">
      <c r="A3766" s="92"/>
      <c r="B3766" s="5" t="s">
        <v>8474</v>
      </c>
      <c r="C3766" s="5" t="s">
        <v>8475</v>
      </c>
      <c r="D3766" s="5" t="s">
        <v>1912</v>
      </c>
      <c r="E3766" s="16" t="b">
        <v>1</v>
      </c>
      <c r="F3766" s="38" t="s">
        <v>14416</v>
      </c>
    </row>
    <row r="3767" spans="1:6" x14ac:dyDescent="0.2">
      <c r="A3767" s="92"/>
      <c r="B3767" s="5" t="s">
        <v>8476</v>
      </c>
      <c r="C3767" s="5" t="s">
        <v>8477</v>
      </c>
      <c r="D3767" s="5" t="s">
        <v>2414</v>
      </c>
      <c r="E3767" s="16" t="b">
        <v>1</v>
      </c>
      <c r="F3767" s="38" t="s">
        <v>14417</v>
      </c>
    </row>
    <row r="3768" spans="1:6" x14ac:dyDescent="0.2">
      <c r="A3768" s="92"/>
      <c r="B3768" s="5" t="s">
        <v>8478</v>
      </c>
      <c r="C3768" s="5" t="s">
        <v>8479</v>
      </c>
      <c r="D3768" s="5" t="s">
        <v>2414</v>
      </c>
      <c r="E3768" s="16" t="b">
        <v>1</v>
      </c>
      <c r="F3768" s="38" t="s">
        <v>14418</v>
      </c>
    </row>
    <row r="3769" spans="1:6" x14ac:dyDescent="0.2">
      <c r="A3769" s="92"/>
      <c r="B3769" s="5" t="s">
        <v>8480</v>
      </c>
      <c r="C3769" s="5" t="s">
        <v>8481</v>
      </c>
      <c r="D3769" s="5" t="s">
        <v>2414</v>
      </c>
      <c r="E3769" s="16" t="b">
        <v>1</v>
      </c>
      <c r="F3769" s="38" t="s">
        <v>14419</v>
      </c>
    </row>
    <row r="3770" spans="1:6" x14ac:dyDescent="0.2">
      <c r="A3770" s="92"/>
      <c r="B3770" s="5" t="s">
        <v>8482</v>
      </c>
      <c r="C3770" s="5" t="s">
        <v>8483</v>
      </c>
      <c r="D3770" s="5" t="s">
        <v>1912</v>
      </c>
      <c r="E3770" s="16" t="b">
        <v>1</v>
      </c>
      <c r="F3770" s="38" t="s">
        <v>14420</v>
      </c>
    </row>
    <row r="3771" spans="1:6" x14ac:dyDescent="0.2">
      <c r="A3771" s="92"/>
      <c r="B3771" s="5" t="s">
        <v>8484</v>
      </c>
      <c r="C3771" s="5" t="s">
        <v>8485</v>
      </c>
      <c r="D3771" s="5" t="s">
        <v>2414</v>
      </c>
      <c r="E3771" s="16" t="b">
        <v>1</v>
      </c>
      <c r="F3771" s="38" t="s">
        <v>14421</v>
      </c>
    </row>
    <row r="3772" spans="1:6" x14ac:dyDescent="0.2">
      <c r="A3772" s="92"/>
      <c r="B3772" s="5" t="s">
        <v>8486</v>
      </c>
      <c r="C3772" s="5" t="s">
        <v>8487</v>
      </c>
      <c r="D3772" s="25" t="s">
        <v>1951</v>
      </c>
      <c r="E3772" s="26" t="b">
        <v>0</v>
      </c>
      <c r="F3772" s="44" t="s">
        <v>11653</v>
      </c>
    </row>
    <row r="3773" spans="1:6" x14ac:dyDescent="0.2">
      <c r="A3773" s="92"/>
      <c r="B3773" s="5" t="s">
        <v>8488</v>
      </c>
      <c r="C3773" s="5" t="s">
        <v>8489</v>
      </c>
      <c r="D3773" s="5" t="s">
        <v>2414</v>
      </c>
      <c r="E3773" s="16" t="b">
        <v>1</v>
      </c>
      <c r="F3773" s="38" t="s">
        <v>14422</v>
      </c>
    </row>
    <row r="3774" spans="1:6" x14ac:dyDescent="0.2">
      <c r="A3774" s="92"/>
      <c r="B3774" s="5" t="s">
        <v>8490</v>
      </c>
      <c r="C3774" s="5" t="s">
        <v>8491</v>
      </c>
      <c r="D3774" s="5" t="s">
        <v>2414</v>
      </c>
      <c r="E3774" s="16" t="b">
        <v>1</v>
      </c>
      <c r="F3774" s="38" t="s">
        <v>14423</v>
      </c>
    </row>
    <row r="3775" spans="1:6" x14ac:dyDescent="0.2">
      <c r="A3775" s="92"/>
      <c r="B3775" s="5" t="s">
        <v>8492</v>
      </c>
      <c r="C3775" s="5" t="s">
        <v>8493</v>
      </c>
      <c r="D3775" s="5" t="s">
        <v>1912</v>
      </c>
      <c r="E3775" s="16" t="b">
        <v>1</v>
      </c>
      <c r="F3775" s="38" t="s">
        <v>14424</v>
      </c>
    </row>
    <row r="3776" spans="1:6" x14ac:dyDescent="0.2">
      <c r="A3776" s="92"/>
      <c r="B3776" s="5" t="s">
        <v>8494</v>
      </c>
      <c r="C3776" s="5" t="s">
        <v>8495</v>
      </c>
      <c r="D3776" s="25" t="s">
        <v>1951</v>
      </c>
      <c r="E3776" s="26" t="b">
        <v>0</v>
      </c>
      <c r="F3776" s="44" t="s">
        <v>11653</v>
      </c>
    </row>
    <row r="3777" spans="1:6" x14ac:dyDescent="0.2">
      <c r="A3777" s="92"/>
      <c r="B3777" s="5" t="s">
        <v>8496</v>
      </c>
      <c r="C3777" s="5" t="s">
        <v>8497</v>
      </c>
      <c r="D3777" s="5" t="s">
        <v>2414</v>
      </c>
      <c r="E3777" s="16" t="b">
        <v>1</v>
      </c>
      <c r="F3777" s="38" t="s">
        <v>14425</v>
      </c>
    </row>
    <row r="3778" spans="1:6" x14ac:dyDescent="0.2">
      <c r="A3778" s="92"/>
      <c r="B3778" s="5" t="s">
        <v>8498</v>
      </c>
      <c r="C3778" s="5" t="s">
        <v>8499</v>
      </c>
      <c r="D3778" s="25" t="s">
        <v>1951</v>
      </c>
      <c r="E3778" s="26" t="b">
        <v>0</v>
      </c>
      <c r="F3778" s="44" t="s">
        <v>11653</v>
      </c>
    </row>
    <row r="3779" spans="1:6" x14ac:dyDescent="0.2">
      <c r="A3779" s="92"/>
      <c r="B3779" s="5" t="s">
        <v>8500</v>
      </c>
      <c r="C3779" s="5" t="s">
        <v>8501</v>
      </c>
      <c r="D3779" s="25" t="s">
        <v>1951</v>
      </c>
      <c r="E3779" s="26" t="b">
        <v>0</v>
      </c>
      <c r="F3779" s="44" t="s">
        <v>11653</v>
      </c>
    </row>
    <row r="3780" spans="1:6" x14ac:dyDescent="0.2">
      <c r="A3780" s="92"/>
      <c r="B3780" s="5" t="s">
        <v>8502</v>
      </c>
      <c r="C3780" s="5" t="s">
        <v>8503</v>
      </c>
      <c r="D3780" s="5" t="s">
        <v>1912</v>
      </c>
      <c r="E3780" s="16" t="b">
        <v>1</v>
      </c>
      <c r="F3780" s="38" t="s">
        <v>14426</v>
      </c>
    </row>
    <row r="3781" spans="1:6" x14ac:dyDescent="0.2">
      <c r="A3781" s="92"/>
      <c r="B3781" s="5" t="s">
        <v>8504</v>
      </c>
      <c r="C3781" s="5" t="s">
        <v>8505</v>
      </c>
      <c r="D3781" s="5" t="s">
        <v>2414</v>
      </c>
      <c r="E3781" s="16" t="b">
        <v>1</v>
      </c>
      <c r="F3781" s="38" t="s">
        <v>14427</v>
      </c>
    </row>
    <row r="3782" spans="1:6" x14ac:dyDescent="0.2">
      <c r="A3782" s="92"/>
      <c r="B3782" s="5" t="s">
        <v>8506</v>
      </c>
      <c r="C3782" s="5" t="s">
        <v>8507</v>
      </c>
      <c r="D3782" s="5" t="s">
        <v>2414</v>
      </c>
      <c r="E3782" s="16" t="b">
        <v>1</v>
      </c>
      <c r="F3782" s="38" t="s">
        <v>14428</v>
      </c>
    </row>
    <row r="3783" spans="1:6" x14ac:dyDescent="0.2">
      <c r="A3783" s="92"/>
      <c r="B3783" s="5" t="s">
        <v>8508</v>
      </c>
      <c r="C3783" s="5" t="s">
        <v>8509</v>
      </c>
      <c r="D3783" s="5" t="s">
        <v>2414</v>
      </c>
      <c r="E3783" s="16" t="b">
        <v>1</v>
      </c>
      <c r="F3783" s="38" t="s">
        <v>14429</v>
      </c>
    </row>
    <row r="3784" spans="1:6" x14ac:dyDescent="0.2">
      <c r="A3784" s="92"/>
      <c r="B3784" s="5" t="s">
        <v>8510</v>
      </c>
      <c r="C3784" s="5" t="s">
        <v>8511</v>
      </c>
      <c r="D3784" s="5" t="s">
        <v>2414</v>
      </c>
      <c r="E3784" s="16" t="b">
        <v>1</v>
      </c>
      <c r="F3784" s="38" t="s">
        <v>14430</v>
      </c>
    </row>
    <row r="3785" spans="1:6" x14ac:dyDescent="0.2">
      <c r="A3785" s="92"/>
      <c r="B3785" s="5" t="s">
        <v>8512</v>
      </c>
      <c r="C3785" s="5" t="s">
        <v>8513</v>
      </c>
      <c r="D3785" s="5" t="s">
        <v>1912</v>
      </c>
      <c r="E3785" s="16" t="b">
        <v>1</v>
      </c>
      <c r="F3785" s="38" t="s">
        <v>14431</v>
      </c>
    </row>
    <row r="3786" spans="1:6" x14ac:dyDescent="0.2">
      <c r="A3786" s="92"/>
      <c r="B3786" s="5" t="s">
        <v>8514</v>
      </c>
      <c r="C3786" s="5" t="s">
        <v>8515</v>
      </c>
      <c r="D3786" s="5" t="s">
        <v>2414</v>
      </c>
      <c r="E3786" s="16" t="b">
        <v>1</v>
      </c>
      <c r="F3786" s="38" t="s">
        <v>14432</v>
      </c>
    </row>
    <row r="3787" spans="1:6" x14ac:dyDescent="0.2">
      <c r="A3787" s="92"/>
      <c r="B3787" s="5" t="s">
        <v>8516</v>
      </c>
      <c r="C3787" s="5" t="s">
        <v>8517</v>
      </c>
      <c r="D3787" s="25" t="s">
        <v>1951</v>
      </c>
      <c r="E3787" s="26" t="b">
        <v>0</v>
      </c>
      <c r="F3787" s="44" t="s">
        <v>11653</v>
      </c>
    </row>
    <row r="3788" spans="1:6" x14ac:dyDescent="0.2">
      <c r="A3788" s="92"/>
      <c r="B3788" s="5" t="s">
        <v>8518</v>
      </c>
      <c r="C3788" s="5" t="s">
        <v>8519</v>
      </c>
      <c r="D3788" s="5" t="s">
        <v>2414</v>
      </c>
      <c r="E3788" s="16" t="b">
        <v>1</v>
      </c>
      <c r="F3788" s="38" t="s">
        <v>14433</v>
      </c>
    </row>
    <row r="3789" spans="1:6" x14ac:dyDescent="0.2">
      <c r="A3789" s="92"/>
      <c r="B3789" s="5" t="s">
        <v>8520</v>
      </c>
      <c r="C3789" s="5" t="s">
        <v>8521</v>
      </c>
      <c r="D3789" s="25" t="s">
        <v>1951</v>
      </c>
      <c r="E3789" s="26" t="b">
        <v>0</v>
      </c>
      <c r="F3789" s="44" t="s">
        <v>11653</v>
      </c>
    </row>
    <row r="3790" spans="1:6" x14ac:dyDescent="0.2">
      <c r="A3790" s="92"/>
      <c r="B3790" s="5" t="s">
        <v>8522</v>
      </c>
      <c r="C3790" s="5" t="s">
        <v>8523</v>
      </c>
      <c r="D3790" s="5" t="s">
        <v>2414</v>
      </c>
      <c r="E3790" s="16" t="b">
        <v>1</v>
      </c>
      <c r="F3790" s="38" t="s">
        <v>14434</v>
      </c>
    </row>
    <row r="3791" spans="1:6" x14ac:dyDescent="0.2">
      <c r="A3791" s="92"/>
      <c r="B3791" s="5" t="s">
        <v>8524</v>
      </c>
      <c r="C3791" s="5" t="s">
        <v>8525</v>
      </c>
      <c r="D3791" s="5" t="s">
        <v>2414</v>
      </c>
      <c r="E3791" s="16" t="b">
        <v>1</v>
      </c>
      <c r="F3791" s="38" t="s">
        <v>14435</v>
      </c>
    </row>
    <row r="3792" spans="1:6" x14ac:dyDescent="0.2">
      <c r="A3792" s="92"/>
      <c r="B3792" s="5" t="s">
        <v>8526</v>
      </c>
      <c r="C3792" s="5" t="s">
        <v>8527</v>
      </c>
      <c r="D3792" s="5" t="s">
        <v>2414</v>
      </c>
      <c r="E3792" s="16" t="b">
        <v>1</v>
      </c>
      <c r="F3792" s="38" t="s">
        <v>14436</v>
      </c>
    </row>
    <row r="3793" spans="1:6" x14ac:dyDescent="0.2">
      <c r="A3793" s="92"/>
      <c r="B3793" s="5" t="s">
        <v>8528</v>
      </c>
      <c r="C3793" s="5" t="s">
        <v>8529</v>
      </c>
      <c r="D3793" s="5" t="s">
        <v>1912</v>
      </c>
      <c r="E3793" s="16" t="b">
        <v>1</v>
      </c>
      <c r="F3793" s="38" t="s">
        <v>14437</v>
      </c>
    </row>
    <row r="3794" spans="1:6" x14ac:dyDescent="0.2">
      <c r="A3794" s="92"/>
      <c r="B3794" s="5" t="s">
        <v>8530</v>
      </c>
      <c r="C3794" s="5" t="s">
        <v>8531</v>
      </c>
      <c r="D3794" s="5" t="s">
        <v>2414</v>
      </c>
      <c r="E3794" s="16" t="b">
        <v>1</v>
      </c>
      <c r="F3794" s="38" t="s">
        <v>14438</v>
      </c>
    </row>
    <row r="3795" spans="1:6" x14ac:dyDescent="0.2">
      <c r="A3795" s="92"/>
      <c r="B3795" s="5" t="s">
        <v>8532</v>
      </c>
      <c r="C3795" s="5" t="s">
        <v>8533</v>
      </c>
      <c r="D3795" s="5" t="s">
        <v>2414</v>
      </c>
      <c r="E3795" s="16" t="b">
        <v>1</v>
      </c>
      <c r="F3795" s="38" t="s">
        <v>14439</v>
      </c>
    </row>
    <row r="3796" spans="1:6" x14ac:dyDescent="0.2">
      <c r="A3796" s="92"/>
      <c r="B3796" s="5" t="s">
        <v>8534</v>
      </c>
      <c r="C3796" s="5" t="s">
        <v>8535</v>
      </c>
      <c r="D3796" s="5" t="s">
        <v>2414</v>
      </c>
      <c r="E3796" s="16" t="b">
        <v>1</v>
      </c>
      <c r="F3796" s="38" t="s">
        <v>14440</v>
      </c>
    </row>
    <row r="3797" spans="1:6" x14ac:dyDescent="0.2">
      <c r="A3797" s="92"/>
      <c r="B3797" s="5" t="s">
        <v>8536</v>
      </c>
      <c r="C3797" s="5" t="s">
        <v>8537</v>
      </c>
      <c r="D3797" s="5" t="s">
        <v>2414</v>
      </c>
      <c r="E3797" s="16" t="b">
        <v>1</v>
      </c>
      <c r="F3797" s="38" t="s">
        <v>14441</v>
      </c>
    </row>
    <row r="3798" spans="1:6" x14ac:dyDescent="0.2">
      <c r="A3798" s="92"/>
      <c r="B3798" s="5" t="s">
        <v>8538</v>
      </c>
      <c r="C3798" s="5" t="s">
        <v>8539</v>
      </c>
      <c r="D3798" s="5" t="s">
        <v>1912</v>
      </c>
      <c r="E3798" s="16" t="b">
        <v>1</v>
      </c>
      <c r="F3798" s="38" t="s">
        <v>14442</v>
      </c>
    </row>
    <row r="3799" spans="1:6" x14ac:dyDescent="0.2">
      <c r="A3799" s="92"/>
      <c r="B3799" s="5" t="s">
        <v>8540</v>
      </c>
      <c r="C3799" s="5" t="s">
        <v>8541</v>
      </c>
      <c r="D3799" s="5" t="s">
        <v>2414</v>
      </c>
      <c r="E3799" s="16" t="b">
        <v>1</v>
      </c>
      <c r="F3799" s="38" t="s">
        <v>14443</v>
      </c>
    </row>
    <row r="3800" spans="1:6" x14ac:dyDescent="0.2">
      <c r="A3800" s="92"/>
      <c r="B3800" s="5" t="s">
        <v>8542</v>
      </c>
      <c r="C3800" s="5" t="s">
        <v>8543</v>
      </c>
      <c r="D3800" s="5" t="s">
        <v>2414</v>
      </c>
      <c r="E3800" s="16" t="b">
        <v>1</v>
      </c>
      <c r="F3800" s="38" t="s">
        <v>14444</v>
      </c>
    </row>
    <row r="3801" spans="1:6" x14ac:dyDescent="0.2">
      <c r="A3801" s="92"/>
      <c r="B3801" s="5" t="s">
        <v>8544</v>
      </c>
      <c r="C3801" s="5" t="s">
        <v>8545</v>
      </c>
      <c r="D3801" s="5" t="s">
        <v>1912</v>
      </c>
      <c r="E3801" s="16" t="b">
        <v>1</v>
      </c>
      <c r="F3801" s="38" t="s">
        <v>14445</v>
      </c>
    </row>
    <row r="3802" spans="1:6" x14ac:dyDescent="0.2">
      <c r="A3802" s="92"/>
      <c r="B3802" s="5" t="s">
        <v>8546</v>
      </c>
      <c r="C3802" s="5" t="s">
        <v>8547</v>
      </c>
      <c r="D3802" s="5" t="s">
        <v>2414</v>
      </c>
      <c r="E3802" s="16" t="b">
        <v>1</v>
      </c>
      <c r="F3802" s="38" t="s">
        <v>14446</v>
      </c>
    </row>
    <row r="3803" spans="1:6" x14ac:dyDescent="0.2">
      <c r="A3803" s="92"/>
      <c r="B3803" s="5" t="s">
        <v>8548</v>
      </c>
      <c r="C3803" s="5" t="s">
        <v>8549</v>
      </c>
      <c r="D3803" s="5" t="s">
        <v>1912</v>
      </c>
      <c r="E3803" s="16" t="b">
        <v>1</v>
      </c>
      <c r="F3803" s="38" t="s">
        <v>14447</v>
      </c>
    </row>
    <row r="3804" spans="1:6" x14ac:dyDescent="0.2">
      <c r="A3804" s="92"/>
      <c r="B3804" s="5" t="s">
        <v>8550</v>
      </c>
      <c r="C3804" s="5" t="s">
        <v>8551</v>
      </c>
      <c r="D3804" s="5" t="s">
        <v>2414</v>
      </c>
      <c r="E3804" s="16" t="b">
        <v>1</v>
      </c>
      <c r="F3804" s="38" t="s">
        <v>14448</v>
      </c>
    </row>
    <row r="3805" spans="1:6" x14ac:dyDescent="0.2">
      <c r="A3805" s="92"/>
      <c r="B3805" s="5" t="s">
        <v>8552</v>
      </c>
      <c r="C3805" s="5" t="s">
        <v>8553</v>
      </c>
      <c r="D3805" s="5" t="s">
        <v>2414</v>
      </c>
      <c r="E3805" s="16" t="b">
        <v>1</v>
      </c>
      <c r="F3805" s="38" t="s">
        <v>14449</v>
      </c>
    </row>
    <row r="3806" spans="1:6" x14ac:dyDescent="0.2">
      <c r="A3806" s="92"/>
      <c r="B3806" s="5" t="s">
        <v>8554</v>
      </c>
      <c r="C3806" s="5" t="s">
        <v>8555</v>
      </c>
      <c r="D3806" s="5" t="s">
        <v>1912</v>
      </c>
      <c r="E3806" s="16" t="b">
        <v>1</v>
      </c>
      <c r="F3806" s="38" t="s">
        <v>14450</v>
      </c>
    </row>
    <row r="3807" spans="1:6" x14ac:dyDescent="0.2">
      <c r="A3807" s="92"/>
      <c r="B3807" s="5" t="s">
        <v>8556</v>
      </c>
      <c r="C3807" s="5" t="s">
        <v>8557</v>
      </c>
      <c r="D3807" s="25" t="s">
        <v>1951</v>
      </c>
      <c r="E3807" s="26" t="b">
        <v>0</v>
      </c>
      <c r="F3807" s="44" t="s">
        <v>11653</v>
      </c>
    </row>
    <row r="3808" spans="1:6" x14ac:dyDescent="0.2">
      <c r="A3808" s="92"/>
      <c r="B3808" s="5" t="s">
        <v>8558</v>
      </c>
      <c r="C3808" s="5" t="s">
        <v>8559</v>
      </c>
      <c r="D3808" s="5" t="s">
        <v>2414</v>
      </c>
      <c r="E3808" s="16" t="b">
        <v>1</v>
      </c>
      <c r="F3808" s="38" t="s">
        <v>14451</v>
      </c>
    </row>
    <row r="3809" spans="1:6" x14ac:dyDescent="0.2">
      <c r="A3809" s="92"/>
      <c r="B3809" s="5" t="s">
        <v>8560</v>
      </c>
      <c r="C3809" s="5" t="s">
        <v>8561</v>
      </c>
      <c r="D3809" s="5" t="s">
        <v>2414</v>
      </c>
      <c r="E3809" s="16" t="b">
        <v>1</v>
      </c>
      <c r="F3809" s="38" t="s">
        <v>14452</v>
      </c>
    </row>
    <row r="3810" spans="1:6" x14ac:dyDescent="0.2">
      <c r="A3810" s="92"/>
      <c r="B3810" s="5" t="s">
        <v>8562</v>
      </c>
      <c r="C3810" s="5" t="s">
        <v>8563</v>
      </c>
      <c r="D3810" s="5" t="s">
        <v>2414</v>
      </c>
      <c r="E3810" s="16" t="b">
        <v>1</v>
      </c>
      <c r="F3810" s="38" t="s">
        <v>14453</v>
      </c>
    </row>
    <row r="3811" spans="1:6" x14ac:dyDescent="0.2">
      <c r="A3811" s="92"/>
      <c r="B3811" s="5" t="s">
        <v>8564</v>
      </c>
      <c r="C3811" s="5" t="s">
        <v>8565</v>
      </c>
      <c r="D3811" s="5" t="s">
        <v>2414</v>
      </c>
      <c r="E3811" s="16" t="b">
        <v>1</v>
      </c>
      <c r="F3811" s="38" t="s">
        <v>14454</v>
      </c>
    </row>
    <row r="3812" spans="1:6" x14ac:dyDescent="0.2">
      <c r="A3812" s="92"/>
      <c r="B3812" s="5" t="s">
        <v>8566</v>
      </c>
      <c r="C3812" s="5" t="s">
        <v>8567</v>
      </c>
      <c r="D3812" s="5" t="s">
        <v>2414</v>
      </c>
      <c r="E3812" s="16" t="b">
        <v>1</v>
      </c>
      <c r="F3812" s="38" t="s">
        <v>14455</v>
      </c>
    </row>
    <row r="3813" spans="1:6" x14ac:dyDescent="0.2">
      <c r="A3813" s="92"/>
      <c r="B3813" s="5" t="s">
        <v>8568</v>
      </c>
      <c r="C3813" s="5" t="s">
        <v>8569</v>
      </c>
      <c r="D3813" s="25" t="s">
        <v>1951</v>
      </c>
      <c r="E3813" s="26" t="b">
        <v>0</v>
      </c>
      <c r="F3813" s="44" t="s">
        <v>11653</v>
      </c>
    </row>
    <row r="3814" spans="1:6" x14ac:dyDescent="0.2">
      <c r="A3814" s="92"/>
      <c r="B3814" s="5" t="s">
        <v>8570</v>
      </c>
      <c r="C3814" s="5" t="s">
        <v>8571</v>
      </c>
      <c r="D3814" s="5" t="s">
        <v>2414</v>
      </c>
      <c r="E3814" s="16" t="b">
        <v>1</v>
      </c>
      <c r="F3814" s="38" t="s">
        <v>14456</v>
      </c>
    </row>
    <row r="3815" spans="1:6" x14ac:dyDescent="0.2">
      <c r="A3815" s="92"/>
      <c r="B3815" s="5" t="s">
        <v>8572</v>
      </c>
      <c r="C3815" s="5" t="s">
        <v>8573</v>
      </c>
      <c r="D3815" s="5" t="s">
        <v>2414</v>
      </c>
      <c r="E3815" s="16" t="b">
        <v>1</v>
      </c>
      <c r="F3815" s="38" t="s">
        <v>14457</v>
      </c>
    </row>
    <row r="3816" spans="1:6" x14ac:dyDescent="0.2">
      <c r="A3816" s="92"/>
      <c r="B3816" s="5" t="s">
        <v>8574</v>
      </c>
      <c r="C3816" s="5" t="s">
        <v>8575</v>
      </c>
      <c r="D3816" s="5" t="s">
        <v>2414</v>
      </c>
      <c r="E3816" s="16" t="b">
        <v>1</v>
      </c>
      <c r="F3816" s="38" t="s">
        <v>14458</v>
      </c>
    </row>
    <row r="3817" spans="1:6" x14ac:dyDescent="0.2">
      <c r="A3817" s="92"/>
      <c r="B3817" s="5" t="s">
        <v>8576</v>
      </c>
      <c r="C3817" s="5" t="s">
        <v>8577</v>
      </c>
      <c r="D3817" s="5" t="s">
        <v>2414</v>
      </c>
      <c r="E3817" s="16" t="b">
        <v>1</v>
      </c>
      <c r="F3817" s="38" t="s">
        <v>14459</v>
      </c>
    </row>
    <row r="3818" spans="1:6" x14ac:dyDescent="0.2">
      <c r="A3818" s="92"/>
      <c r="B3818" s="5" t="s">
        <v>8578</v>
      </c>
      <c r="C3818" s="5" t="s">
        <v>8579</v>
      </c>
      <c r="D3818" s="5" t="s">
        <v>2414</v>
      </c>
      <c r="E3818" s="16" t="b">
        <v>1</v>
      </c>
      <c r="F3818" s="38" t="s">
        <v>14460</v>
      </c>
    </row>
    <row r="3819" spans="1:6" x14ac:dyDescent="0.2">
      <c r="A3819" s="92"/>
      <c r="B3819" s="5" t="s">
        <v>8580</v>
      </c>
      <c r="C3819" s="5" t="s">
        <v>8581</v>
      </c>
      <c r="D3819" s="5" t="s">
        <v>1912</v>
      </c>
      <c r="E3819" s="16" t="b">
        <v>1</v>
      </c>
      <c r="F3819" s="38" t="s">
        <v>14461</v>
      </c>
    </row>
    <row r="3820" spans="1:6" x14ac:dyDescent="0.2">
      <c r="A3820" s="92"/>
      <c r="B3820" s="5" t="s">
        <v>8582</v>
      </c>
      <c r="C3820" s="5" t="s">
        <v>8583</v>
      </c>
      <c r="D3820" s="5" t="s">
        <v>1912</v>
      </c>
      <c r="E3820" s="16" t="b">
        <v>1</v>
      </c>
      <c r="F3820" s="38" t="s">
        <v>14462</v>
      </c>
    </row>
    <row r="3821" spans="1:6" x14ac:dyDescent="0.2">
      <c r="A3821" s="92"/>
      <c r="B3821" s="5" t="s">
        <v>8584</v>
      </c>
      <c r="C3821" s="5" t="s">
        <v>8585</v>
      </c>
      <c r="D3821" s="5" t="s">
        <v>2414</v>
      </c>
      <c r="E3821" s="16" t="b">
        <v>1</v>
      </c>
      <c r="F3821" s="38" t="s">
        <v>14463</v>
      </c>
    </row>
    <row r="3822" spans="1:6" x14ac:dyDescent="0.2">
      <c r="A3822" s="92"/>
      <c r="B3822" s="5" t="s">
        <v>8586</v>
      </c>
      <c r="C3822" s="5" t="s">
        <v>8587</v>
      </c>
      <c r="D3822" s="5" t="s">
        <v>2414</v>
      </c>
      <c r="E3822" s="16" t="b">
        <v>1</v>
      </c>
      <c r="F3822" s="38" t="s">
        <v>14464</v>
      </c>
    </row>
    <row r="3823" spans="1:6" x14ac:dyDescent="0.2">
      <c r="A3823" s="92"/>
      <c r="B3823" s="5" t="s">
        <v>8588</v>
      </c>
      <c r="C3823" s="5" t="s">
        <v>8589</v>
      </c>
      <c r="D3823" s="5" t="s">
        <v>2414</v>
      </c>
      <c r="E3823" s="16" t="b">
        <v>1</v>
      </c>
      <c r="F3823" s="38" t="s">
        <v>14465</v>
      </c>
    </row>
    <row r="3824" spans="1:6" x14ac:dyDescent="0.2">
      <c r="A3824" s="92"/>
      <c r="B3824" s="5" t="s">
        <v>8590</v>
      </c>
      <c r="C3824" s="5" t="s">
        <v>8591</v>
      </c>
      <c r="D3824" s="5" t="s">
        <v>2414</v>
      </c>
      <c r="E3824" s="16" t="b">
        <v>1</v>
      </c>
      <c r="F3824" s="38" t="s">
        <v>14466</v>
      </c>
    </row>
    <row r="3825" spans="1:6" x14ac:dyDescent="0.2">
      <c r="A3825" s="92"/>
      <c r="B3825" s="5" t="s">
        <v>8592</v>
      </c>
      <c r="C3825" s="5" t="s">
        <v>8593</v>
      </c>
      <c r="D3825" s="5" t="s">
        <v>2414</v>
      </c>
      <c r="E3825" s="16" t="b">
        <v>1</v>
      </c>
      <c r="F3825" s="38" t="s">
        <v>14467</v>
      </c>
    </row>
    <row r="3826" spans="1:6" x14ac:dyDescent="0.2">
      <c r="A3826" s="92"/>
      <c r="B3826" s="5" t="s">
        <v>8594</v>
      </c>
      <c r="C3826" s="5" t="s">
        <v>8595</v>
      </c>
      <c r="D3826" s="5" t="s">
        <v>2414</v>
      </c>
      <c r="E3826" s="16" t="b">
        <v>1</v>
      </c>
      <c r="F3826" s="38" t="s">
        <v>14468</v>
      </c>
    </row>
    <row r="3827" spans="1:6" x14ac:dyDescent="0.2">
      <c r="A3827" s="92"/>
      <c r="B3827" s="5" t="s">
        <v>8596</v>
      </c>
      <c r="C3827" s="5" t="s">
        <v>8597</v>
      </c>
      <c r="D3827" s="25" t="s">
        <v>5259</v>
      </c>
      <c r="E3827" s="26" t="b">
        <v>0</v>
      </c>
      <c r="F3827" s="44" t="s">
        <v>11653</v>
      </c>
    </row>
    <row r="3828" spans="1:6" x14ac:dyDescent="0.2">
      <c r="A3828" s="92"/>
      <c r="B3828" s="5" t="s">
        <v>8598</v>
      </c>
      <c r="C3828" s="5" t="s">
        <v>8599</v>
      </c>
      <c r="D3828" s="25" t="s">
        <v>1951</v>
      </c>
      <c r="E3828" s="26" t="b">
        <v>0</v>
      </c>
      <c r="F3828" s="44" t="s">
        <v>11653</v>
      </c>
    </row>
    <row r="3829" spans="1:6" x14ac:dyDescent="0.2">
      <c r="A3829" s="92"/>
      <c r="B3829" s="5" t="s">
        <v>8600</v>
      </c>
      <c r="C3829" s="5" t="s">
        <v>8601</v>
      </c>
      <c r="D3829" s="25" t="s">
        <v>1951</v>
      </c>
      <c r="E3829" s="26" t="b">
        <v>0</v>
      </c>
      <c r="F3829" s="44" t="s">
        <v>11653</v>
      </c>
    </row>
    <row r="3830" spans="1:6" x14ac:dyDescent="0.2">
      <c r="A3830" s="92"/>
      <c r="B3830" s="5" t="s">
        <v>8602</v>
      </c>
      <c r="C3830" s="5" t="s">
        <v>8603</v>
      </c>
      <c r="D3830" s="25" t="s">
        <v>1951</v>
      </c>
      <c r="E3830" s="26" t="b">
        <v>0</v>
      </c>
      <c r="F3830" s="44" t="s">
        <v>11653</v>
      </c>
    </row>
    <row r="3831" spans="1:6" x14ac:dyDescent="0.2">
      <c r="A3831" s="92"/>
      <c r="B3831" s="5" t="s">
        <v>8604</v>
      </c>
      <c r="C3831" s="5" t="s">
        <v>8605</v>
      </c>
      <c r="D3831" s="25" t="s">
        <v>1951</v>
      </c>
      <c r="E3831" s="26" t="b">
        <v>0</v>
      </c>
      <c r="F3831" s="44" t="s">
        <v>11653</v>
      </c>
    </row>
    <row r="3832" spans="1:6" x14ac:dyDescent="0.2">
      <c r="A3832" s="92"/>
      <c r="B3832" s="5" t="s">
        <v>8606</v>
      </c>
      <c r="C3832" s="5" t="s">
        <v>8607</v>
      </c>
      <c r="D3832" s="25" t="s">
        <v>1951</v>
      </c>
      <c r="E3832" s="26" t="b">
        <v>0</v>
      </c>
      <c r="F3832" s="44" t="s">
        <v>11653</v>
      </c>
    </row>
    <row r="3833" spans="1:6" x14ac:dyDescent="0.2">
      <c r="A3833" s="92"/>
      <c r="B3833" s="5" t="s">
        <v>8608</v>
      </c>
      <c r="C3833" s="5" t="s">
        <v>8609</v>
      </c>
      <c r="D3833" s="25" t="s">
        <v>1951</v>
      </c>
      <c r="E3833" s="26" t="b">
        <v>0</v>
      </c>
      <c r="F3833" s="44" t="s">
        <v>11653</v>
      </c>
    </row>
    <row r="3834" spans="1:6" x14ac:dyDescent="0.2">
      <c r="A3834" s="92"/>
      <c r="B3834" s="5" t="s">
        <v>8610</v>
      </c>
      <c r="C3834" s="5" t="s">
        <v>8611</v>
      </c>
      <c r="D3834" s="25" t="s">
        <v>1951</v>
      </c>
      <c r="E3834" s="26" t="b">
        <v>0</v>
      </c>
      <c r="F3834" s="44" t="s">
        <v>11653</v>
      </c>
    </row>
    <row r="3835" spans="1:6" x14ac:dyDescent="0.2">
      <c r="A3835" s="92"/>
      <c r="B3835" s="5" t="s">
        <v>8612</v>
      </c>
      <c r="C3835" s="5" t="s">
        <v>8613</v>
      </c>
      <c r="D3835" s="5" t="s">
        <v>1912</v>
      </c>
      <c r="E3835" s="16" t="b">
        <v>1</v>
      </c>
      <c r="F3835" s="38" t="s">
        <v>14469</v>
      </c>
    </row>
    <row r="3836" spans="1:6" x14ac:dyDescent="0.2">
      <c r="A3836" s="92"/>
      <c r="B3836" s="5" t="s">
        <v>8614</v>
      </c>
      <c r="C3836" s="5" t="s">
        <v>8615</v>
      </c>
      <c r="D3836" s="5" t="s">
        <v>2414</v>
      </c>
      <c r="E3836" s="16" t="b">
        <v>1</v>
      </c>
      <c r="F3836" s="38" t="s">
        <v>14470</v>
      </c>
    </row>
    <row r="3837" spans="1:6" x14ac:dyDescent="0.2">
      <c r="A3837" s="92"/>
      <c r="B3837" s="5" t="s">
        <v>8616</v>
      </c>
      <c r="C3837" s="5" t="s">
        <v>8617</v>
      </c>
      <c r="D3837" s="5" t="s">
        <v>2414</v>
      </c>
      <c r="E3837" s="16" t="b">
        <v>1</v>
      </c>
      <c r="F3837" s="38" t="s">
        <v>14471</v>
      </c>
    </row>
    <row r="3838" spans="1:6" x14ac:dyDescent="0.2">
      <c r="A3838" s="92"/>
      <c r="B3838" s="5" t="s">
        <v>8618</v>
      </c>
      <c r="C3838" s="5" t="s">
        <v>8619</v>
      </c>
      <c r="D3838" s="5" t="s">
        <v>1912</v>
      </c>
      <c r="E3838" s="16" t="b">
        <v>1</v>
      </c>
      <c r="F3838" s="38" t="s">
        <v>14472</v>
      </c>
    </row>
    <row r="3839" spans="1:6" x14ac:dyDescent="0.2">
      <c r="A3839" s="92"/>
      <c r="B3839" s="5" t="s">
        <v>8620</v>
      </c>
      <c r="C3839" s="5" t="s">
        <v>8621</v>
      </c>
      <c r="D3839" s="5" t="s">
        <v>2414</v>
      </c>
      <c r="E3839" s="16" t="b">
        <v>1</v>
      </c>
      <c r="F3839" s="38" t="s">
        <v>14473</v>
      </c>
    </row>
    <row r="3840" spans="1:6" x14ac:dyDescent="0.2">
      <c r="A3840" s="92"/>
      <c r="B3840" s="5" t="s">
        <v>8622</v>
      </c>
      <c r="C3840" s="5" t="s">
        <v>8623</v>
      </c>
      <c r="D3840" s="5" t="s">
        <v>2414</v>
      </c>
      <c r="E3840" s="16" t="b">
        <v>1</v>
      </c>
      <c r="F3840" s="38" t="s">
        <v>14474</v>
      </c>
    </row>
    <row r="3841" spans="1:6" x14ac:dyDescent="0.2">
      <c r="A3841" s="92"/>
      <c r="B3841" s="5" t="s">
        <v>8624</v>
      </c>
      <c r="C3841" s="5" t="s">
        <v>8625</v>
      </c>
      <c r="D3841" s="5" t="s">
        <v>2414</v>
      </c>
      <c r="E3841" s="16" t="b">
        <v>1</v>
      </c>
      <c r="F3841" s="38" t="s">
        <v>14475</v>
      </c>
    </row>
    <row r="3842" spans="1:6" x14ac:dyDescent="0.2">
      <c r="A3842" s="92"/>
      <c r="B3842" s="5" t="s">
        <v>8626</v>
      </c>
      <c r="C3842" s="5" t="s">
        <v>8627</v>
      </c>
      <c r="D3842" s="5" t="s">
        <v>1912</v>
      </c>
      <c r="E3842" s="16" t="b">
        <v>1</v>
      </c>
      <c r="F3842" s="38" t="s">
        <v>14476</v>
      </c>
    </row>
    <row r="3843" spans="1:6" x14ac:dyDescent="0.2">
      <c r="A3843" s="92"/>
      <c r="B3843" s="5" t="s">
        <v>8628</v>
      </c>
      <c r="C3843" s="5" t="s">
        <v>8629</v>
      </c>
      <c r="D3843" s="25" t="s">
        <v>1951</v>
      </c>
      <c r="E3843" s="26" t="b">
        <v>0</v>
      </c>
      <c r="F3843" s="44" t="s">
        <v>11653</v>
      </c>
    </row>
    <row r="3844" spans="1:6" x14ac:dyDescent="0.2">
      <c r="A3844" s="92"/>
      <c r="B3844" s="5" t="s">
        <v>8630</v>
      </c>
      <c r="C3844" s="5" t="s">
        <v>8631</v>
      </c>
      <c r="D3844" s="5" t="s">
        <v>2414</v>
      </c>
      <c r="E3844" s="16" t="b">
        <v>1</v>
      </c>
      <c r="F3844" s="38" t="s">
        <v>14477</v>
      </c>
    </row>
    <row r="3845" spans="1:6" x14ac:dyDescent="0.2">
      <c r="A3845" s="92"/>
      <c r="B3845" s="5" t="s">
        <v>8632</v>
      </c>
      <c r="C3845" s="5" t="s">
        <v>8633</v>
      </c>
      <c r="D3845" s="5" t="s">
        <v>2414</v>
      </c>
      <c r="E3845" s="16" t="b">
        <v>1</v>
      </c>
      <c r="F3845" s="38" t="s">
        <v>14478</v>
      </c>
    </row>
    <row r="3846" spans="1:6" x14ac:dyDescent="0.2">
      <c r="A3846" s="92"/>
      <c r="B3846" s="5" t="s">
        <v>8634</v>
      </c>
      <c r="C3846" s="5" t="s">
        <v>8635</v>
      </c>
      <c r="D3846" s="25" t="s">
        <v>1951</v>
      </c>
      <c r="E3846" s="26" t="b">
        <v>0</v>
      </c>
      <c r="F3846" s="44" t="s">
        <v>11653</v>
      </c>
    </row>
    <row r="3847" spans="1:6" x14ac:dyDescent="0.2">
      <c r="A3847" s="93"/>
      <c r="B3847" s="14" t="s">
        <v>8636</v>
      </c>
      <c r="C3847" s="14" t="s">
        <v>8637</v>
      </c>
      <c r="D3847" s="14" t="s">
        <v>1912</v>
      </c>
      <c r="E3847" s="17" t="b">
        <v>1</v>
      </c>
      <c r="F3847" s="39" t="s">
        <v>14479</v>
      </c>
    </row>
    <row r="3848" spans="1:6" x14ac:dyDescent="0.2">
      <c r="A3848" s="91" t="str">
        <f>HYPERLINK("[#]Codes_for_GE_Names!A245:H245","SEYCHELLES")</f>
        <v>SEYCHELLES</v>
      </c>
      <c r="B3848" s="11" t="s">
        <v>8638</v>
      </c>
      <c r="C3848" s="11" t="s">
        <v>8639</v>
      </c>
      <c r="D3848" s="11" t="s">
        <v>1951</v>
      </c>
      <c r="E3848" s="15" t="b">
        <v>1</v>
      </c>
      <c r="F3848" s="43" t="s">
        <v>14480</v>
      </c>
    </row>
    <row r="3849" spans="1:6" x14ac:dyDescent="0.2">
      <c r="A3849" s="92"/>
      <c r="B3849" s="5" t="s">
        <v>8640</v>
      </c>
      <c r="C3849" s="5" t="s">
        <v>8641</v>
      </c>
      <c r="D3849" s="5" t="s">
        <v>1951</v>
      </c>
      <c r="E3849" s="16" t="b">
        <v>1</v>
      </c>
      <c r="F3849" s="38" t="s">
        <v>14481</v>
      </c>
    </row>
    <row r="3850" spans="1:6" x14ac:dyDescent="0.2">
      <c r="A3850" s="92"/>
      <c r="B3850" s="5" t="s">
        <v>8642</v>
      </c>
      <c r="C3850" s="5" t="s">
        <v>8643</v>
      </c>
      <c r="D3850" s="5" t="s">
        <v>1951</v>
      </c>
      <c r="E3850" s="16" t="b">
        <v>1</v>
      </c>
      <c r="F3850" s="38" t="s">
        <v>14482</v>
      </c>
    </row>
    <row r="3851" spans="1:6" x14ac:dyDescent="0.2">
      <c r="A3851" s="92"/>
      <c r="B3851" s="5" t="s">
        <v>8644</v>
      </c>
      <c r="C3851" s="5" t="s">
        <v>8645</v>
      </c>
      <c r="D3851" s="5" t="s">
        <v>1951</v>
      </c>
      <c r="E3851" s="16" t="b">
        <v>1</v>
      </c>
      <c r="F3851" s="38" t="s">
        <v>14483</v>
      </c>
    </row>
    <row r="3852" spans="1:6" x14ac:dyDescent="0.2">
      <c r="A3852" s="92"/>
      <c r="B3852" s="5" t="s">
        <v>8646</v>
      </c>
      <c r="C3852" s="5" t="s">
        <v>8647</v>
      </c>
      <c r="D3852" s="5" t="s">
        <v>1951</v>
      </c>
      <c r="E3852" s="16" t="b">
        <v>1</v>
      </c>
      <c r="F3852" s="38" t="s">
        <v>14484</v>
      </c>
    </row>
    <row r="3853" spans="1:6" x14ac:dyDescent="0.2">
      <c r="A3853" s="92"/>
      <c r="B3853" s="5" t="s">
        <v>8648</v>
      </c>
      <c r="C3853" s="5" t="s">
        <v>8649</v>
      </c>
      <c r="D3853" s="5" t="s">
        <v>1951</v>
      </c>
      <c r="E3853" s="16" t="b">
        <v>1</v>
      </c>
      <c r="F3853" s="38" t="s">
        <v>14485</v>
      </c>
    </row>
    <row r="3854" spans="1:6" x14ac:dyDescent="0.2">
      <c r="A3854" s="92"/>
      <c r="B3854" s="5" t="s">
        <v>8650</v>
      </c>
      <c r="C3854" s="5" t="s">
        <v>8651</v>
      </c>
      <c r="D3854" s="5" t="s">
        <v>1951</v>
      </c>
      <c r="E3854" s="16" t="b">
        <v>1</v>
      </c>
      <c r="F3854" s="38" t="s">
        <v>14486</v>
      </c>
    </row>
    <row r="3855" spans="1:6" x14ac:dyDescent="0.2">
      <c r="A3855" s="92"/>
      <c r="B3855" s="5" t="s">
        <v>8652</v>
      </c>
      <c r="C3855" s="5" t="s">
        <v>8653</v>
      </c>
      <c r="D3855" s="5" t="s">
        <v>1951</v>
      </c>
      <c r="E3855" s="16" t="b">
        <v>1</v>
      </c>
      <c r="F3855" s="38" t="s">
        <v>14487</v>
      </c>
    </row>
    <row r="3856" spans="1:6" x14ac:dyDescent="0.2">
      <c r="A3856" s="92"/>
      <c r="B3856" s="5" t="s">
        <v>8654</v>
      </c>
      <c r="C3856" s="5" t="s">
        <v>8655</v>
      </c>
      <c r="D3856" s="5" t="s">
        <v>1951</v>
      </c>
      <c r="E3856" s="16" t="b">
        <v>1</v>
      </c>
      <c r="F3856" s="38" t="s">
        <v>14488</v>
      </c>
    </row>
    <row r="3857" spans="1:6" x14ac:dyDescent="0.2">
      <c r="A3857" s="92"/>
      <c r="B3857" s="5" t="s">
        <v>8656</v>
      </c>
      <c r="C3857" s="5" t="s">
        <v>8657</v>
      </c>
      <c r="D3857" s="5" t="s">
        <v>1951</v>
      </c>
      <c r="E3857" s="16" t="b">
        <v>1</v>
      </c>
      <c r="F3857" s="38" t="s">
        <v>14489</v>
      </c>
    </row>
    <row r="3858" spans="1:6" x14ac:dyDescent="0.2">
      <c r="A3858" s="92"/>
      <c r="B3858" s="5" t="s">
        <v>8658</v>
      </c>
      <c r="C3858" s="5" t="s">
        <v>8659</v>
      </c>
      <c r="D3858" s="5" t="s">
        <v>1951</v>
      </c>
      <c r="E3858" s="16" t="b">
        <v>1</v>
      </c>
      <c r="F3858" s="38" t="s">
        <v>14490</v>
      </c>
    </row>
    <row r="3859" spans="1:6" x14ac:dyDescent="0.2">
      <c r="A3859" s="92"/>
      <c r="B3859" s="5" t="s">
        <v>8660</v>
      </c>
      <c r="C3859" s="5" t="s">
        <v>8661</v>
      </c>
      <c r="D3859" s="5" t="s">
        <v>1951</v>
      </c>
      <c r="E3859" s="16" t="b">
        <v>1</v>
      </c>
      <c r="F3859" s="38" t="s">
        <v>14491</v>
      </c>
    </row>
    <row r="3860" spans="1:6" x14ac:dyDescent="0.2">
      <c r="A3860" s="92"/>
      <c r="B3860" s="5" t="s">
        <v>8662</v>
      </c>
      <c r="C3860" s="5" t="s">
        <v>8663</v>
      </c>
      <c r="D3860" s="5" t="s">
        <v>1951</v>
      </c>
      <c r="E3860" s="16" t="b">
        <v>1</v>
      </c>
      <c r="F3860" s="38" t="s">
        <v>14492</v>
      </c>
    </row>
    <row r="3861" spans="1:6" x14ac:dyDescent="0.2">
      <c r="A3861" s="92"/>
      <c r="B3861" s="5" t="s">
        <v>8664</v>
      </c>
      <c r="C3861" s="5" t="s">
        <v>8665</v>
      </c>
      <c r="D3861" s="5" t="s">
        <v>1951</v>
      </c>
      <c r="E3861" s="16" t="b">
        <v>1</v>
      </c>
      <c r="F3861" s="38" t="s">
        <v>14493</v>
      </c>
    </row>
    <row r="3862" spans="1:6" x14ac:dyDescent="0.2">
      <c r="A3862" s="92"/>
      <c r="B3862" s="5" t="s">
        <v>8666</v>
      </c>
      <c r="C3862" s="5" t="s">
        <v>8667</v>
      </c>
      <c r="D3862" s="5" t="s">
        <v>1951</v>
      </c>
      <c r="E3862" s="16" t="b">
        <v>1</v>
      </c>
      <c r="F3862" s="38" t="s">
        <v>14494</v>
      </c>
    </row>
    <row r="3863" spans="1:6" x14ac:dyDescent="0.2">
      <c r="A3863" s="92"/>
      <c r="B3863" s="5" t="s">
        <v>16219</v>
      </c>
      <c r="C3863" s="5" t="s">
        <v>16217</v>
      </c>
      <c r="D3863" s="5" t="s">
        <v>1951</v>
      </c>
      <c r="E3863" s="16" t="b">
        <v>1</v>
      </c>
      <c r="F3863" s="38" t="s">
        <v>16215</v>
      </c>
    </row>
    <row r="3864" spans="1:6" x14ac:dyDescent="0.2">
      <c r="A3864" s="92"/>
      <c r="B3864" s="5" t="s">
        <v>16220</v>
      </c>
      <c r="C3864" s="5" t="s">
        <v>16218</v>
      </c>
      <c r="D3864" s="5" t="s">
        <v>1951</v>
      </c>
      <c r="E3864" s="16" t="b">
        <v>1</v>
      </c>
      <c r="F3864" s="38" t="s">
        <v>16216</v>
      </c>
    </row>
    <row r="3865" spans="1:6" x14ac:dyDescent="0.2">
      <c r="A3865" s="92"/>
      <c r="B3865" s="5" t="s">
        <v>8668</v>
      </c>
      <c r="C3865" s="5" t="s">
        <v>16214</v>
      </c>
      <c r="D3865" s="5" t="s">
        <v>1951</v>
      </c>
      <c r="E3865" s="16" t="b">
        <v>1</v>
      </c>
      <c r="F3865" s="38" t="s">
        <v>14495</v>
      </c>
    </row>
    <row r="3866" spans="1:6" x14ac:dyDescent="0.2">
      <c r="A3866" s="92"/>
      <c r="B3866" s="5" t="s">
        <v>8669</v>
      </c>
      <c r="C3866" s="5" t="s">
        <v>8670</v>
      </c>
      <c r="D3866" s="5" t="s">
        <v>1951</v>
      </c>
      <c r="E3866" s="16" t="b">
        <v>1</v>
      </c>
      <c r="F3866" s="38" t="s">
        <v>14496</v>
      </c>
    </row>
    <row r="3867" spans="1:6" x14ac:dyDescent="0.2">
      <c r="A3867" s="92"/>
      <c r="B3867" s="5" t="s">
        <v>8671</v>
      </c>
      <c r="C3867" s="5" t="s">
        <v>8672</v>
      </c>
      <c r="D3867" s="5" t="s">
        <v>1951</v>
      </c>
      <c r="E3867" s="16" t="b">
        <v>1</v>
      </c>
      <c r="F3867" s="38" t="s">
        <v>14497</v>
      </c>
    </row>
    <row r="3868" spans="1:6" x14ac:dyDescent="0.2">
      <c r="A3868" s="92"/>
      <c r="B3868" s="5" t="s">
        <v>8673</v>
      </c>
      <c r="C3868" s="5" t="s">
        <v>8674</v>
      </c>
      <c r="D3868" s="5" t="s">
        <v>1951</v>
      </c>
      <c r="E3868" s="16" t="b">
        <v>1</v>
      </c>
      <c r="F3868" s="38" t="s">
        <v>14498</v>
      </c>
    </row>
    <row r="3869" spans="1:6" x14ac:dyDescent="0.2">
      <c r="A3869" s="92"/>
      <c r="B3869" s="5" t="s">
        <v>8675</v>
      </c>
      <c r="C3869" s="5" t="s">
        <v>8676</v>
      </c>
      <c r="D3869" s="5" t="s">
        <v>1951</v>
      </c>
      <c r="E3869" s="16" t="b">
        <v>1</v>
      </c>
      <c r="F3869" s="38" t="s">
        <v>14499</v>
      </c>
    </row>
    <row r="3870" spans="1:6" x14ac:dyDescent="0.2">
      <c r="A3870" s="92"/>
      <c r="B3870" s="5" t="s">
        <v>8677</v>
      </c>
      <c r="C3870" s="5" t="s">
        <v>8678</v>
      </c>
      <c r="D3870" s="5" t="s">
        <v>1951</v>
      </c>
      <c r="E3870" s="16" t="b">
        <v>1</v>
      </c>
      <c r="F3870" s="38" t="s">
        <v>14500</v>
      </c>
    </row>
    <row r="3871" spans="1:6" x14ac:dyDescent="0.2">
      <c r="A3871" s="92"/>
      <c r="B3871" s="5" t="s">
        <v>8679</v>
      </c>
      <c r="C3871" s="5" t="s">
        <v>8680</v>
      </c>
      <c r="D3871" s="5" t="s">
        <v>1951</v>
      </c>
      <c r="E3871" s="16" t="b">
        <v>1</v>
      </c>
      <c r="F3871" s="38" t="s">
        <v>14501</v>
      </c>
    </row>
    <row r="3872" spans="1:6" x14ac:dyDescent="0.2">
      <c r="A3872" s="92"/>
      <c r="B3872" s="5" t="s">
        <v>8681</v>
      </c>
      <c r="C3872" s="5" t="s">
        <v>8682</v>
      </c>
      <c r="D3872" s="5" t="s">
        <v>1951</v>
      </c>
      <c r="E3872" s="16" t="b">
        <v>1</v>
      </c>
      <c r="F3872" s="38" t="s">
        <v>14502</v>
      </c>
    </row>
    <row r="3873" spans="1:6" x14ac:dyDescent="0.2">
      <c r="A3873" s="92"/>
      <c r="B3873" s="5" t="s">
        <v>8683</v>
      </c>
      <c r="C3873" s="5" t="s">
        <v>8684</v>
      </c>
      <c r="D3873" s="5" t="s">
        <v>1951</v>
      </c>
      <c r="E3873" s="16" t="b">
        <v>1</v>
      </c>
      <c r="F3873" s="38" t="s">
        <v>14503</v>
      </c>
    </row>
    <row r="3874" spans="1:6" x14ac:dyDescent="0.2">
      <c r="A3874" s="93"/>
      <c r="B3874" s="14" t="s">
        <v>8685</v>
      </c>
      <c r="C3874" s="14" t="s">
        <v>8686</v>
      </c>
      <c r="D3874" s="14" t="s">
        <v>1951</v>
      </c>
      <c r="E3874" s="17" t="b">
        <v>1</v>
      </c>
      <c r="F3874" s="39" t="s">
        <v>14504</v>
      </c>
    </row>
    <row r="3875" spans="1:6" x14ac:dyDescent="0.2">
      <c r="A3875" s="91" t="str">
        <f>HYPERLINK("[#]Codes_for_GE_Names!A247:H247","SIERRA LEONE")</f>
        <v>SIERRA LEONE</v>
      </c>
      <c r="B3875" s="11" t="s">
        <v>8687</v>
      </c>
      <c r="C3875" s="11" t="s">
        <v>3965</v>
      </c>
      <c r="D3875" s="11" t="s">
        <v>1589</v>
      </c>
      <c r="E3875" s="15" t="b">
        <v>1</v>
      </c>
      <c r="F3875" s="43" t="s">
        <v>14505</v>
      </c>
    </row>
    <row r="3876" spans="1:6" x14ac:dyDescent="0.2">
      <c r="A3876" s="92"/>
      <c r="B3876" s="5" t="s">
        <v>8688</v>
      </c>
      <c r="C3876" s="5" t="s">
        <v>3973</v>
      </c>
      <c r="D3876" s="5" t="s">
        <v>1589</v>
      </c>
      <c r="E3876" s="16" t="b">
        <v>1</v>
      </c>
      <c r="F3876" s="38" t="s">
        <v>14506</v>
      </c>
    </row>
    <row r="3877" spans="1:6" x14ac:dyDescent="0.2">
      <c r="A3877" s="92"/>
      <c r="B3877" s="5" t="s">
        <v>8689</v>
      </c>
      <c r="C3877" s="5" t="s">
        <v>8690</v>
      </c>
      <c r="D3877" s="5" t="s">
        <v>1589</v>
      </c>
      <c r="E3877" s="16" t="b">
        <v>1</v>
      </c>
      <c r="F3877" s="38" t="s">
        <v>14507</v>
      </c>
    </row>
    <row r="3878" spans="1:6" x14ac:dyDescent="0.2">
      <c r="A3878" s="92"/>
      <c r="B3878" s="5" t="s">
        <v>8691</v>
      </c>
      <c r="C3878" s="5" t="s">
        <v>2533</v>
      </c>
      <c r="D3878" s="5" t="s">
        <v>1589</v>
      </c>
      <c r="E3878" s="16" t="b">
        <v>1</v>
      </c>
      <c r="F3878" s="38" t="s">
        <v>14508</v>
      </c>
    </row>
    <row r="3879" spans="1:6" x14ac:dyDescent="0.2">
      <c r="A3879" s="93"/>
      <c r="B3879" s="14" t="s">
        <v>8692</v>
      </c>
      <c r="C3879" s="14" t="s">
        <v>8693</v>
      </c>
      <c r="D3879" s="14" t="s">
        <v>9649</v>
      </c>
      <c r="E3879" s="17" t="b">
        <v>1</v>
      </c>
      <c r="F3879" s="39" t="s">
        <v>14509</v>
      </c>
    </row>
    <row r="3880" spans="1:6" x14ac:dyDescent="0.2">
      <c r="A3880" s="91" t="str">
        <f>HYPERLINK("[#]Codes_for_GE_Names!A248:H248","SINGAPORE")</f>
        <v>SINGAPORE</v>
      </c>
      <c r="B3880" s="11" t="s">
        <v>8694</v>
      </c>
      <c r="C3880" s="11" t="s">
        <v>8695</v>
      </c>
      <c r="D3880" s="29" t="s">
        <v>1951</v>
      </c>
      <c r="E3880" s="30" t="b">
        <v>0</v>
      </c>
      <c r="F3880" s="46" t="s">
        <v>11653</v>
      </c>
    </row>
    <row r="3881" spans="1:6" x14ac:dyDescent="0.2">
      <c r="A3881" s="92"/>
      <c r="B3881" s="5" t="s">
        <v>8696</v>
      </c>
      <c r="C3881" s="5" t="s">
        <v>2525</v>
      </c>
      <c r="D3881" s="25" t="s">
        <v>1951</v>
      </c>
      <c r="E3881" s="26" t="b">
        <v>0</v>
      </c>
      <c r="F3881" s="44" t="s">
        <v>11653</v>
      </c>
    </row>
    <row r="3882" spans="1:6" x14ac:dyDescent="0.2">
      <c r="A3882" s="92"/>
      <c r="B3882" s="5" t="s">
        <v>8697</v>
      </c>
      <c r="C3882" s="5" t="s">
        <v>2527</v>
      </c>
      <c r="D3882" s="25" t="s">
        <v>1951</v>
      </c>
      <c r="E3882" s="26" t="b">
        <v>0</v>
      </c>
      <c r="F3882" s="44" t="s">
        <v>11653</v>
      </c>
    </row>
    <row r="3883" spans="1:6" x14ac:dyDescent="0.2">
      <c r="A3883" s="92"/>
      <c r="B3883" s="5" t="s">
        <v>8698</v>
      </c>
      <c r="C3883" s="5" t="s">
        <v>2531</v>
      </c>
      <c r="D3883" s="25" t="s">
        <v>1951</v>
      </c>
      <c r="E3883" s="26" t="b">
        <v>0</v>
      </c>
      <c r="F3883" s="44" t="s">
        <v>11653</v>
      </c>
    </row>
    <row r="3884" spans="1:6" x14ac:dyDescent="0.2">
      <c r="A3884" s="93"/>
      <c r="B3884" s="14" t="s">
        <v>8699</v>
      </c>
      <c r="C3884" s="14" t="s">
        <v>8700</v>
      </c>
      <c r="D3884" s="27" t="s">
        <v>1951</v>
      </c>
      <c r="E3884" s="28" t="b">
        <v>0</v>
      </c>
      <c r="F3884" s="45" t="s">
        <v>11653</v>
      </c>
    </row>
    <row r="3885" spans="1:6" x14ac:dyDescent="0.2">
      <c r="A3885" s="91" t="str">
        <f>HYPERLINK("[#]Codes_for_GE_Names!A250:H250","SLOVAKIA")</f>
        <v>SLOVAKIA</v>
      </c>
      <c r="B3885" s="11" t="s">
        <v>8701</v>
      </c>
      <c r="C3885" s="11" t="s">
        <v>16463</v>
      </c>
      <c r="D3885" s="11" t="s">
        <v>1891</v>
      </c>
      <c r="E3885" s="15" t="b">
        <v>1</v>
      </c>
      <c r="F3885" s="43" t="s">
        <v>14510</v>
      </c>
    </row>
    <row r="3886" spans="1:6" x14ac:dyDescent="0.2">
      <c r="A3886" s="92"/>
      <c r="B3886" s="5" t="s">
        <v>8702</v>
      </c>
      <c r="C3886" s="5" t="s">
        <v>16464</v>
      </c>
      <c r="D3886" s="5" t="s">
        <v>1891</v>
      </c>
      <c r="E3886" s="16" t="b">
        <v>1</v>
      </c>
      <c r="F3886" s="38" t="s">
        <v>14511</v>
      </c>
    </row>
    <row r="3887" spans="1:6" x14ac:dyDescent="0.2">
      <c r="A3887" s="92"/>
      <c r="B3887" s="5" t="s">
        <v>8703</v>
      </c>
      <c r="C3887" s="5" t="s">
        <v>16465</v>
      </c>
      <c r="D3887" s="5" t="s">
        <v>1891</v>
      </c>
      <c r="E3887" s="16" t="b">
        <v>1</v>
      </c>
      <c r="F3887" s="38" t="s">
        <v>14512</v>
      </c>
    </row>
    <row r="3888" spans="1:6" x14ac:dyDescent="0.2">
      <c r="A3888" s="92"/>
      <c r="B3888" s="5" t="s">
        <v>8704</v>
      </c>
      <c r="C3888" s="5" t="s">
        <v>16466</v>
      </c>
      <c r="D3888" s="5" t="s">
        <v>1891</v>
      </c>
      <c r="E3888" s="16" t="b">
        <v>1</v>
      </c>
      <c r="F3888" s="38" t="s">
        <v>14513</v>
      </c>
    </row>
    <row r="3889" spans="1:6" x14ac:dyDescent="0.2">
      <c r="A3889" s="92"/>
      <c r="B3889" s="5" t="s">
        <v>8705</v>
      </c>
      <c r="C3889" s="5" t="s">
        <v>16467</v>
      </c>
      <c r="D3889" s="5" t="s">
        <v>1891</v>
      </c>
      <c r="E3889" s="16" t="b">
        <v>1</v>
      </c>
      <c r="F3889" s="38" t="s">
        <v>14514</v>
      </c>
    </row>
    <row r="3890" spans="1:6" x14ac:dyDescent="0.2">
      <c r="A3890" s="92"/>
      <c r="B3890" s="5" t="s">
        <v>8706</v>
      </c>
      <c r="C3890" s="5" t="s">
        <v>16468</v>
      </c>
      <c r="D3890" s="5" t="s">
        <v>1891</v>
      </c>
      <c r="E3890" s="16" t="b">
        <v>1</v>
      </c>
      <c r="F3890" s="38" t="s">
        <v>14515</v>
      </c>
    </row>
    <row r="3891" spans="1:6" x14ac:dyDescent="0.2">
      <c r="A3891" s="92"/>
      <c r="B3891" s="5" t="s">
        <v>8707</v>
      </c>
      <c r="C3891" s="5" t="s">
        <v>16469</v>
      </c>
      <c r="D3891" s="5" t="s">
        <v>1891</v>
      </c>
      <c r="E3891" s="16" t="b">
        <v>1</v>
      </c>
      <c r="F3891" s="38" t="s">
        <v>14516</v>
      </c>
    </row>
    <row r="3892" spans="1:6" x14ac:dyDescent="0.2">
      <c r="A3892" s="93"/>
      <c r="B3892" s="14" t="s">
        <v>8708</v>
      </c>
      <c r="C3892" s="14" t="s">
        <v>16470</v>
      </c>
      <c r="D3892" s="5" t="s">
        <v>1891</v>
      </c>
      <c r="E3892" s="17" t="b">
        <v>1</v>
      </c>
      <c r="F3892" s="39" t="s">
        <v>14517</v>
      </c>
    </row>
    <row r="3893" spans="1:6" x14ac:dyDescent="0.2">
      <c r="A3893" s="91" t="str">
        <f>HYPERLINK("[#]Codes_for_GE_Names!A251:H251","SLOVENIA")</f>
        <v>SLOVENIA</v>
      </c>
      <c r="B3893" s="11" t="s">
        <v>8709</v>
      </c>
      <c r="C3893" s="11" t="s">
        <v>8710</v>
      </c>
      <c r="D3893" s="11" t="s">
        <v>2414</v>
      </c>
      <c r="E3893" s="15" t="b">
        <v>1</v>
      </c>
      <c r="F3893" s="43" t="s">
        <v>14518</v>
      </c>
    </row>
    <row r="3894" spans="1:6" x14ac:dyDescent="0.2">
      <c r="A3894" s="92"/>
      <c r="B3894" s="5" t="s">
        <v>8711</v>
      </c>
      <c r="C3894" s="5" t="s">
        <v>8712</v>
      </c>
      <c r="D3894" s="5" t="s">
        <v>2414</v>
      </c>
      <c r="E3894" s="16" t="b">
        <v>1</v>
      </c>
      <c r="F3894" s="38" t="s">
        <v>14519</v>
      </c>
    </row>
    <row r="3895" spans="1:6" x14ac:dyDescent="0.2">
      <c r="A3895" s="92"/>
      <c r="B3895" s="5" t="s">
        <v>8713</v>
      </c>
      <c r="C3895" s="5" t="s">
        <v>8714</v>
      </c>
      <c r="D3895" s="5" t="s">
        <v>2414</v>
      </c>
      <c r="E3895" s="16" t="b">
        <v>1</v>
      </c>
      <c r="F3895" s="38" t="s">
        <v>14520</v>
      </c>
    </row>
    <row r="3896" spans="1:6" x14ac:dyDescent="0.2">
      <c r="A3896" s="92"/>
      <c r="B3896" s="5" t="s">
        <v>8715</v>
      </c>
      <c r="C3896" s="5" t="s">
        <v>8716</v>
      </c>
      <c r="D3896" s="5" t="s">
        <v>2414</v>
      </c>
      <c r="E3896" s="16" t="b">
        <v>1</v>
      </c>
      <c r="F3896" s="38" t="s">
        <v>14521</v>
      </c>
    </row>
    <row r="3897" spans="1:6" x14ac:dyDescent="0.2">
      <c r="A3897" s="92"/>
      <c r="B3897" s="5" t="s">
        <v>8717</v>
      </c>
      <c r="C3897" s="5" t="s">
        <v>8718</v>
      </c>
      <c r="D3897" s="5" t="s">
        <v>2414</v>
      </c>
      <c r="E3897" s="16" t="b">
        <v>1</v>
      </c>
      <c r="F3897" s="38" t="s">
        <v>14522</v>
      </c>
    </row>
    <row r="3898" spans="1:6" x14ac:dyDescent="0.2">
      <c r="A3898" s="92"/>
      <c r="B3898" s="5" t="s">
        <v>8719</v>
      </c>
      <c r="C3898" s="5" t="s">
        <v>8720</v>
      </c>
      <c r="D3898" s="5" t="s">
        <v>2414</v>
      </c>
      <c r="E3898" s="16" t="b">
        <v>1</v>
      </c>
      <c r="F3898" s="38" t="s">
        <v>14523</v>
      </c>
    </row>
    <row r="3899" spans="1:6" x14ac:dyDescent="0.2">
      <c r="A3899" s="92"/>
      <c r="B3899" s="5" t="s">
        <v>8721</v>
      </c>
      <c r="C3899" s="5" t="s">
        <v>8722</v>
      </c>
      <c r="D3899" s="5" t="s">
        <v>2414</v>
      </c>
      <c r="E3899" s="16" t="b">
        <v>1</v>
      </c>
      <c r="F3899" s="38" t="s">
        <v>14524</v>
      </c>
    </row>
    <row r="3900" spans="1:6" x14ac:dyDescent="0.2">
      <c r="A3900" s="92"/>
      <c r="B3900" s="5" t="s">
        <v>8723</v>
      </c>
      <c r="C3900" s="5" t="s">
        <v>8724</v>
      </c>
      <c r="D3900" s="5" t="s">
        <v>2414</v>
      </c>
      <c r="E3900" s="16" t="b">
        <v>1</v>
      </c>
      <c r="F3900" s="38" t="s">
        <v>14525</v>
      </c>
    </row>
    <row r="3901" spans="1:6" x14ac:dyDescent="0.2">
      <c r="A3901" s="92"/>
      <c r="B3901" s="5" t="s">
        <v>8725</v>
      </c>
      <c r="C3901" s="5" t="s">
        <v>8726</v>
      </c>
      <c r="D3901" s="5" t="s">
        <v>2414</v>
      </c>
      <c r="E3901" s="16" t="b">
        <v>1</v>
      </c>
      <c r="F3901" s="38" t="s">
        <v>14526</v>
      </c>
    </row>
    <row r="3902" spans="1:6" x14ac:dyDescent="0.2">
      <c r="A3902" s="92"/>
      <c r="B3902" s="5" t="s">
        <v>8727</v>
      </c>
      <c r="C3902" s="5" t="s">
        <v>8728</v>
      </c>
      <c r="D3902" s="5" t="s">
        <v>2414</v>
      </c>
      <c r="E3902" s="16" t="b">
        <v>1</v>
      </c>
      <c r="F3902" s="38" t="s">
        <v>14527</v>
      </c>
    </row>
    <row r="3903" spans="1:6" x14ac:dyDescent="0.2">
      <c r="A3903" s="92"/>
      <c r="B3903" s="5" t="s">
        <v>8729</v>
      </c>
      <c r="C3903" s="5" t="s">
        <v>8730</v>
      </c>
      <c r="D3903" s="5" t="s">
        <v>2414</v>
      </c>
      <c r="E3903" s="16" t="b">
        <v>1</v>
      </c>
      <c r="F3903" s="38" t="s">
        <v>14528</v>
      </c>
    </row>
    <row r="3904" spans="1:6" x14ac:dyDescent="0.2">
      <c r="A3904" s="92"/>
      <c r="B3904" s="5" t="s">
        <v>8731</v>
      </c>
      <c r="C3904" s="5" t="s">
        <v>8732</v>
      </c>
      <c r="D3904" s="5" t="s">
        <v>2414</v>
      </c>
      <c r="E3904" s="16" t="b">
        <v>1</v>
      </c>
      <c r="F3904" s="38" t="s">
        <v>14529</v>
      </c>
    </row>
    <row r="3905" spans="1:6" x14ac:dyDescent="0.2">
      <c r="A3905" s="92"/>
      <c r="B3905" s="5" t="s">
        <v>8733</v>
      </c>
      <c r="C3905" s="5" t="s">
        <v>8734</v>
      </c>
      <c r="D3905" s="5" t="s">
        <v>2414</v>
      </c>
      <c r="E3905" s="16" t="b">
        <v>1</v>
      </c>
      <c r="F3905" s="38" t="s">
        <v>14530</v>
      </c>
    </row>
    <row r="3906" spans="1:6" x14ac:dyDescent="0.2">
      <c r="A3906" s="92"/>
      <c r="B3906" s="5" t="s">
        <v>8735</v>
      </c>
      <c r="C3906" s="5" t="s">
        <v>8736</v>
      </c>
      <c r="D3906" s="5" t="s">
        <v>2414</v>
      </c>
      <c r="E3906" s="16" t="b">
        <v>1</v>
      </c>
      <c r="F3906" s="38" t="s">
        <v>14531</v>
      </c>
    </row>
    <row r="3907" spans="1:6" x14ac:dyDescent="0.2">
      <c r="A3907" s="92"/>
      <c r="B3907" s="5" t="s">
        <v>8737</v>
      </c>
      <c r="C3907" s="5" t="s">
        <v>8738</v>
      </c>
      <c r="D3907" s="5" t="s">
        <v>2414</v>
      </c>
      <c r="E3907" s="16" t="b">
        <v>1</v>
      </c>
      <c r="F3907" s="38" t="s">
        <v>14532</v>
      </c>
    </row>
    <row r="3908" spans="1:6" x14ac:dyDescent="0.2">
      <c r="A3908" s="92"/>
      <c r="B3908" s="5" t="s">
        <v>8739</v>
      </c>
      <c r="C3908" s="5" t="s">
        <v>8740</v>
      </c>
      <c r="D3908" s="5" t="s">
        <v>2414</v>
      </c>
      <c r="E3908" s="16" t="b">
        <v>1</v>
      </c>
      <c r="F3908" s="38" t="s">
        <v>14533</v>
      </c>
    </row>
    <row r="3909" spans="1:6" x14ac:dyDescent="0.2">
      <c r="A3909" s="92"/>
      <c r="B3909" s="5" t="s">
        <v>8741</v>
      </c>
      <c r="C3909" s="5" t="s">
        <v>8742</v>
      </c>
      <c r="D3909" s="5" t="s">
        <v>8846</v>
      </c>
      <c r="E3909" s="16" t="b">
        <v>1</v>
      </c>
      <c r="F3909" s="38" t="s">
        <v>14534</v>
      </c>
    </row>
    <row r="3910" spans="1:6" x14ac:dyDescent="0.2">
      <c r="A3910" s="92"/>
      <c r="B3910" s="5" t="s">
        <v>8743</v>
      </c>
      <c r="C3910" s="5" t="s">
        <v>8744</v>
      </c>
      <c r="D3910" s="5" t="s">
        <v>2414</v>
      </c>
      <c r="E3910" s="16" t="b">
        <v>1</v>
      </c>
      <c r="F3910" s="38" t="s">
        <v>14535</v>
      </c>
    </row>
    <row r="3911" spans="1:6" x14ac:dyDescent="0.2">
      <c r="A3911" s="92"/>
      <c r="B3911" s="5" t="s">
        <v>8745</v>
      </c>
      <c r="C3911" s="5" t="s">
        <v>8746</v>
      </c>
      <c r="D3911" s="5" t="s">
        <v>2414</v>
      </c>
      <c r="E3911" s="16" t="b">
        <v>1</v>
      </c>
      <c r="F3911" s="38" t="s">
        <v>14536</v>
      </c>
    </row>
    <row r="3912" spans="1:6" x14ac:dyDescent="0.2">
      <c r="A3912" s="92"/>
      <c r="B3912" s="5" t="s">
        <v>8747</v>
      </c>
      <c r="C3912" s="5" t="s">
        <v>8748</v>
      </c>
      <c r="D3912" s="5" t="s">
        <v>2414</v>
      </c>
      <c r="E3912" s="16" t="b">
        <v>1</v>
      </c>
      <c r="F3912" s="38" t="s">
        <v>14537</v>
      </c>
    </row>
    <row r="3913" spans="1:6" x14ac:dyDescent="0.2">
      <c r="A3913" s="92"/>
      <c r="B3913" s="5" t="s">
        <v>8749</v>
      </c>
      <c r="C3913" s="5" t="s">
        <v>8750</v>
      </c>
      <c r="D3913" s="5" t="s">
        <v>2414</v>
      </c>
      <c r="E3913" s="16" t="b">
        <v>1</v>
      </c>
      <c r="F3913" s="38" t="s">
        <v>14538</v>
      </c>
    </row>
    <row r="3914" spans="1:6" x14ac:dyDescent="0.2">
      <c r="A3914" s="92"/>
      <c r="B3914" s="5" t="s">
        <v>8751</v>
      </c>
      <c r="C3914" s="5" t="s">
        <v>8752</v>
      </c>
      <c r="D3914" s="5" t="s">
        <v>2414</v>
      </c>
      <c r="E3914" s="16" t="b">
        <v>1</v>
      </c>
      <c r="F3914" s="38" t="s">
        <v>14539</v>
      </c>
    </row>
    <row r="3915" spans="1:6" x14ac:dyDescent="0.2">
      <c r="A3915" s="92"/>
      <c r="B3915" s="5" t="s">
        <v>8753</v>
      </c>
      <c r="C3915" s="5" t="s">
        <v>8754</v>
      </c>
      <c r="D3915" s="5" t="s">
        <v>2414</v>
      </c>
      <c r="E3915" s="16" t="b">
        <v>1</v>
      </c>
      <c r="F3915" s="38" t="s">
        <v>14540</v>
      </c>
    </row>
    <row r="3916" spans="1:6" x14ac:dyDescent="0.2">
      <c r="A3916" s="92"/>
      <c r="B3916" s="5" t="s">
        <v>8755</v>
      </c>
      <c r="C3916" s="5" t="s">
        <v>8756</v>
      </c>
      <c r="D3916" s="5" t="s">
        <v>2414</v>
      </c>
      <c r="E3916" s="16" t="b">
        <v>1</v>
      </c>
      <c r="F3916" s="38" t="s">
        <v>14541</v>
      </c>
    </row>
    <row r="3917" spans="1:6" x14ac:dyDescent="0.2">
      <c r="A3917" s="92"/>
      <c r="B3917" s="5" t="s">
        <v>8757</v>
      </c>
      <c r="C3917" s="5" t="s">
        <v>8758</v>
      </c>
      <c r="D3917" s="5" t="s">
        <v>2414</v>
      </c>
      <c r="E3917" s="16" t="b">
        <v>1</v>
      </c>
      <c r="F3917" s="38" t="s">
        <v>14542</v>
      </c>
    </row>
    <row r="3918" spans="1:6" x14ac:dyDescent="0.2">
      <c r="A3918" s="92"/>
      <c r="B3918" s="5" t="s">
        <v>8759</v>
      </c>
      <c r="C3918" s="5" t="s">
        <v>8760</v>
      </c>
      <c r="D3918" s="5" t="s">
        <v>2414</v>
      </c>
      <c r="E3918" s="16" t="b">
        <v>1</v>
      </c>
      <c r="F3918" s="38" t="s">
        <v>14543</v>
      </c>
    </row>
    <row r="3919" spans="1:6" x14ac:dyDescent="0.2">
      <c r="A3919" s="92"/>
      <c r="B3919" s="5" t="s">
        <v>8761</v>
      </c>
      <c r="C3919" s="5" t="s">
        <v>8762</v>
      </c>
      <c r="D3919" s="5" t="s">
        <v>2414</v>
      </c>
      <c r="E3919" s="16" t="b">
        <v>1</v>
      </c>
      <c r="F3919" s="38" t="s">
        <v>14544</v>
      </c>
    </row>
    <row r="3920" spans="1:6" x14ac:dyDescent="0.2">
      <c r="A3920" s="92"/>
      <c r="B3920" s="5" t="s">
        <v>8763</v>
      </c>
      <c r="C3920" s="5" t="s">
        <v>8764</v>
      </c>
      <c r="D3920" s="5" t="s">
        <v>2414</v>
      </c>
      <c r="E3920" s="16" t="b">
        <v>1</v>
      </c>
      <c r="F3920" s="38" t="s">
        <v>14545</v>
      </c>
    </row>
    <row r="3921" spans="1:6" x14ac:dyDescent="0.2">
      <c r="A3921" s="92"/>
      <c r="B3921" s="5" t="s">
        <v>8765</v>
      </c>
      <c r="C3921" s="5" t="s">
        <v>8766</v>
      </c>
      <c r="D3921" s="5" t="s">
        <v>2414</v>
      </c>
      <c r="E3921" s="16" t="b">
        <v>1</v>
      </c>
      <c r="F3921" s="38" t="s">
        <v>14546</v>
      </c>
    </row>
    <row r="3922" spans="1:6" x14ac:dyDescent="0.2">
      <c r="A3922" s="92"/>
      <c r="B3922" s="5" t="s">
        <v>8767</v>
      </c>
      <c r="C3922" s="5" t="s">
        <v>8768</v>
      </c>
      <c r="D3922" s="5" t="s">
        <v>2414</v>
      </c>
      <c r="E3922" s="16" t="b">
        <v>1</v>
      </c>
      <c r="F3922" s="38" t="s">
        <v>14547</v>
      </c>
    </row>
    <row r="3923" spans="1:6" x14ac:dyDescent="0.2">
      <c r="A3923" s="92"/>
      <c r="B3923" s="5" t="s">
        <v>8769</v>
      </c>
      <c r="C3923" s="5" t="s">
        <v>8770</v>
      </c>
      <c r="D3923" s="5" t="s">
        <v>2414</v>
      </c>
      <c r="E3923" s="16" t="b">
        <v>1</v>
      </c>
      <c r="F3923" s="38" t="s">
        <v>14548</v>
      </c>
    </row>
    <row r="3924" spans="1:6" x14ac:dyDescent="0.2">
      <c r="A3924" s="92"/>
      <c r="B3924" s="5" t="s">
        <v>8771</v>
      </c>
      <c r="C3924" s="5" t="s">
        <v>8772</v>
      </c>
      <c r="D3924" s="5" t="s">
        <v>2414</v>
      </c>
      <c r="E3924" s="16" t="b">
        <v>1</v>
      </c>
      <c r="F3924" s="38" t="s">
        <v>14549</v>
      </c>
    </row>
    <row r="3925" spans="1:6" x14ac:dyDescent="0.2">
      <c r="A3925" s="92"/>
      <c r="B3925" s="5" t="s">
        <v>8773</v>
      </c>
      <c r="C3925" s="5" t="s">
        <v>8774</v>
      </c>
      <c r="D3925" s="5" t="s">
        <v>2414</v>
      </c>
      <c r="E3925" s="16" t="b">
        <v>1</v>
      </c>
      <c r="F3925" s="38" t="s">
        <v>14550</v>
      </c>
    </row>
    <row r="3926" spans="1:6" x14ac:dyDescent="0.2">
      <c r="A3926" s="92"/>
      <c r="B3926" s="5" t="s">
        <v>8775</v>
      </c>
      <c r="C3926" s="5" t="s">
        <v>8776</v>
      </c>
      <c r="D3926" s="5" t="s">
        <v>2414</v>
      </c>
      <c r="E3926" s="16" t="b">
        <v>1</v>
      </c>
      <c r="F3926" s="38" t="s">
        <v>14551</v>
      </c>
    </row>
    <row r="3927" spans="1:6" x14ac:dyDescent="0.2">
      <c r="A3927" s="92"/>
      <c r="B3927" s="5" t="s">
        <v>8777</v>
      </c>
      <c r="C3927" s="5" t="s">
        <v>8778</v>
      </c>
      <c r="D3927" s="5" t="s">
        <v>2414</v>
      </c>
      <c r="E3927" s="16" t="b">
        <v>1</v>
      </c>
      <c r="F3927" s="38" t="s">
        <v>14552</v>
      </c>
    </row>
    <row r="3928" spans="1:6" x14ac:dyDescent="0.2">
      <c r="A3928" s="92"/>
      <c r="B3928" s="5" t="s">
        <v>8779</v>
      </c>
      <c r="C3928" s="5" t="s">
        <v>8780</v>
      </c>
      <c r="D3928" s="5" t="s">
        <v>2414</v>
      </c>
      <c r="E3928" s="16" t="b">
        <v>1</v>
      </c>
      <c r="F3928" s="38" t="s">
        <v>14553</v>
      </c>
    </row>
    <row r="3929" spans="1:6" x14ac:dyDescent="0.2">
      <c r="A3929" s="92"/>
      <c r="B3929" s="5" t="s">
        <v>8781</v>
      </c>
      <c r="C3929" s="5" t="s">
        <v>8782</v>
      </c>
      <c r="D3929" s="5" t="s">
        <v>2414</v>
      </c>
      <c r="E3929" s="16" t="b">
        <v>1</v>
      </c>
      <c r="F3929" s="38" t="s">
        <v>14554</v>
      </c>
    </row>
    <row r="3930" spans="1:6" x14ac:dyDescent="0.2">
      <c r="A3930" s="92"/>
      <c r="B3930" s="5" t="s">
        <v>8783</v>
      </c>
      <c r="C3930" s="5" t="s">
        <v>8784</v>
      </c>
      <c r="D3930" s="5" t="s">
        <v>2414</v>
      </c>
      <c r="E3930" s="16" t="b">
        <v>1</v>
      </c>
      <c r="F3930" s="38" t="s">
        <v>14555</v>
      </c>
    </row>
    <row r="3931" spans="1:6" x14ac:dyDescent="0.2">
      <c r="A3931" s="92"/>
      <c r="B3931" s="5" t="s">
        <v>8785</v>
      </c>
      <c r="C3931" s="5" t="s">
        <v>8786</v>
      </c>
      <c r="D3931" s="5" t="s">
        <v>2414</v>
      </c>
      <c r="E3931" s="16" t="b">
        <v>1</v>
      </c>
      <c r="F3931" s="38" t="s">
        <v>14556</v>
      </c>
    </row>
    <row r="3932" spans="1:6" x14ac:dyDescent="0.2">
      <c r="A3932" s="92"/>
      <c r="B3932" s="5" t="s">
        <v>8787</v>
      </c>
      <c r="C3932" s="5" t="s">
        <v>8788</v>
      </c>
      <c r="D3932" s="5" t="s">
        <v>2414</v>
      </c>
      <c r="E3932" s="16" t="b">
        <v>1</v>
      </c>
      <c r="F3932" s="38" t="s">
        <v>14557</v>
      </c>
    </row>
    <row r="3933" spans="1:6" x14ac:dyDescent="0.2">
      <c r="A3933" s="92"/>
      <c r="B3933" s="5" t="s">
        <v>8789</v>
      </c>
      <c r="C3933" s="5" t="s">
        <v>8790</v>
      </c>
      <c r="D3933" s="5" t="s">
        <v>2414</v>
      </c>
      <c r="E3933" s="16" t="b">
        <v>1</v>
      </c>
      <c r="F3933" s="38" t="s">
        <v>14558</v>
      </c>
    </row>
    <row r="3934" spans="1:6" x14ac:dyDescent="0.2">
      <c r="A3934" s="92"/>
      <c r="B3934" s="5" t="s">
        <v>8791</v>
      </c>
      <c r="C3934" s="5" t="s">
        <v>8792</v>
      </c>
      <c r="D3934" s="5" t="s">
        <v>2414</v>
      </c>
      <c r="E3934" s="16" t="b">
        <v>1</v>
      </c>
      <c r="F3934" s="38" t="s">
        <v>14559</v>
      </c>
    </row>
    <row r="3935" spans="1:6" x14ac:dyDescent="0.2">
      <c r="A3935" s="92"/>
      <c r="B3935" s="5" t="s">
        <v>8793</v>
      </c>
      <c r="C3935" s="5" t="s">
        <v>8794</v>
      </c>
      <c r="D3935" s="5" t="s">
        <v>2414</v>
      </c>
      <c r="E3935" s="16" t="b">
        <v>1</v>
      </c>
      <c r="F3935" s="38" t="s">
        <v>14560</v>
      </c>
    </row>
    <row r="3936" spans="1:6" x14ac:dyDescent="0.2">
      <c r="A3936" s="92"/>
      <c r="B3936" s="5" t="s">
        <v>8795</v>
      </c>
      <c r="C3936" s="5" t="s">
        <v>8796</v>
      </c>
      <c r="D3936" s="5" t="s">
        <v>2414</v>
      </c>
      <c r="E3936" s="16" t="b">
        <v>1</v>
      </c>
      <c r="F3936" s="38" t="s">
        <v>14561</v>
      </c>
    </row>
    <row r="3937" spans="1:6" x14ac:dyDescent="0.2">
      <c r="A3937" s="92"/>
      <c r="B3937" s="5" t="s">
        <v>8797</v>
      </c>
      <c r="C3937" s="5" t="s">
        <v>8798</v>
      </c>
      <c r="D3937" s="5" t="s">
        <v>2414</v>
      </c>
      <c r="E3937" s="16" t="b">
        <v>1</v>
      </c>
      <c r="F3937" s="38" t="s">
        <v>14562</v>
      </c>
    </row>
    <row r="3938" spans="1:6" x14ac:dyDescent="0.2">
      <c r="A3938" s="92"/>
      <c r="B3938" s="5" t="s">
        <v>8799</v>
      </c>
      <c r="C3938" s="5" t="s">
        <v>8800</v>
      </c>
      <c r="D3938" s="5" t="s">
        <v>2414</v>
      </c>
      <c r="E3938" s="16" t="b">
        <v>1</v>
      </c>
      <c r="F3938" s="38" t="s">
        <v>14563</v>
      </c>
    </row>
    <row r="3939" spans="1:6" x14ac:dyDescent="0.2">
      <c r="A3939" s="92"/>
      <c r="B3939" s="5" t="s">
        <v>8801</v>
      </c>
      <c r="C3939" s="5" t="s">
        <v>8802</v>
      </c>
      <c r="D3939" s="5" t="s">
        <v>2414</v>
      </c>
      <c r="E3939" s="16" t="b">
        <v>1</v>
      </c>
      <c r="F3939" s="38" t="s">
        <v>14564</v>
      </c>
    </row>
    <row r="3940" spans="1:6" x14ac:dyDescent="0.2">
      <c r="A3940" s="92"/>
      <c r="B3940" s="5" t="s">
        <v>8803</v>
      </c>
      <c r="C3940" s="5" t="s">
        <v>8804</v>
      </c>
      <c r="D3940" s="5" t="s">
        <v>2414</v>
      </c>
      <c r="E3940" s="16" t="b">
        <v>1</v>
      </c>
      <c r="F3940" s="38" t="s">
        <v>14565</v>
      </c>
    </row>
    <row r="3941" spans="1:6" x14ac:dyDescent="0.2">
      <c r="A3941" s="92"/>
      <c r="B3941" s="5" t="s">
        <v>8805</v>
      </c>
      <c r="C3941" s="5" t="s">
        <v>8806</v>
      </c>
      <c r="D3941" s="5" t="s">
        <v>2414</v>
      </c>
      <c r="E3941" s="16" t="b">
        <v>1</v>
      </c>
      <c r="F3941" s="38" t="s">
        <v>14566</v>
      </c>
    </row>
    <row r="3942" spans="1:6" x14ac:dyDescent="0.2">
      <c r="A3942" s="92"/>
      <c r="B3942" s="5" t="s">
        <v>8807</v>
      </c>
      <c r="C3942" s="5" t="s">
        <v>8808</v>
      </c>
      <c r="D3942" s="5" t="s">
        <v>2414</v>
      </c>
      <c r="E3942" s="16" t="b">
        <v>1</v>
      </c>
      <c r="F3942" s="38" t="s">
        <v>14567</v>
      </c>
    </row>
    <row r="3943" spans="1:6" x14ac:dyDescent="0.2">
      <c r="A3943" s="92"/>
      <c r="B3943" s="5" t="s">
        <v>8809</v>
      </c>
      <c r="C3943" s="5" t="s">
        <v>8810</v>
      </c>
      <c r="D3943" s="5" t="s">
        <v>2414</v>
      </c>
      <c r="E3943" s="16" t="b">
        <v>1</v>
      </c>
      <c r="F3943" s="38" t="s">
        <v>14568</v>
      </c>
    </row>
    <row r="3944" spans="1:6" x14ac:dyDescent="0.2">
      <c r="A3944" s="92"/>
      <c r="B3944" s="5" t="s">
        <v>8811</v>
      </c>
      <c r="C3944" s="5" t="s">
        <v>8812</v>
      </c>
      <c r="D3944" s="5" t="s">
        <v>2414</v>
      </c>
      <c r="E3944" s="16" t="b">
        <v>1</v>
      </c>
      <c r="F3944" s="38" t="s">
        <v>14569</v>
      </c>
    </row>
    <row r="3945" spans="1:6" x14ac:dyDescent="0.2">
      <c r="A3945" s="92"/>
      <c r="B3945" s="5" t="s">
        <v>8813</v>
      </c>
      <c r="C3945" s="5" t="s">
        <v>8814</v>
      </c>
      <c r="D3945" s="5" t="s">
        <v>2414</v>
      </c>
      <c r="E3945" s="16" t="b">
        <v>1</v>
      </c>
      <c r="F3945" s="38" t="s">
        <v>14570</v>
      </c>
    </row>
    <row r="3946" spans="1:6" x14ac:dyDescent="0.2">
      <c r="A3946" s="92"/>
      <c r="B3946" s="5" t="s">
        <v>8815</v>
      </c>
      <c r="C3946" s="5" t="s">
        <v>8816</v>
      </c>
      <c r="D3946" s="5" t="s">
        <v>2414</v>
      </c>
      <c r="E3946" s="16" t="b">
        <v>1</v>
      </c>
      <c r="F3946" s="38" t="s">
        <v>14571</v>
      </c>
    </row>
    <row r="3947" spans="1:6" x14ac:dyDescent="0.2">
      <c r="A3947" s="92"/>
      <c r="B3947" s="5" t="s">
        <v>8817</v>
      </c>
      <c r="C3947" s="5" t="s">
        <v>8818</v>
      </c>
      <c r="D3947" s="5" t="s">
        <v>2414</v>
      </c>
      <c r="E3947" s="16" t="b">
        <v>1</v>
      </c>
      <c r="F3947" s="38" t="s">
        <v>14572</v>
      </c>
    </row>
    <row r="3948" spans="1:6" x14ac:dyDescent="0.2">
      <c r="A3948" s="92"/>
      <c r="B3948" s="5" t="s">
        <v>8819</v>
      </c>
      <c r="C3948" s="5" t="s">
        <v>8820</v>
      </c>
      <c r="D3948" s="5" t="s">
        <v>2414</v>
      </c>
      <c r="E3948" s="16" t="b">
        <v>1</v>
      </c>
      <c r="F3948" s="38" t="s">
        <v>14573</v>
      </c>
    </row>
    <row r="3949" spans="1:6" x14ac:dyDescent="0.2">
      <c r="A3949" s="92"/>
      <c r="B3949" s="5" t="s">
        <v>8821</v>
      </c>
      <c r="C3949" s="5" t="s">
        <v>8822</v>
      </c>
      <c r="D3949" s="5" t="s">
        <v>2414</v>
      </c>
      <c r="E3949" s="16" t="b">
        <v>1</v>
      </c>
      <c r="F3949" s="38" t="s">
        <v>14574</v>
      </c>
    </row>
    <row r="3950" spans="1:6" x14ac:dyDescent="0.2">
      <c r="A3950" s="92"/>
      <c r="B3950" s="5" t="s">
        <v>8823</v>
      </c>
      <c r="C3950" s="5" t="s">
        <v>8824</v>
      </c>
      <c r="D3950" s="5" t="s">
        <v>2414</v>
      </c>
      <c r="E3950" s="16" t="b">
        <v>1</v>
      </c>
      <c r="F3950" s="38" t="s">
        <v>14575</v>
      </c>
    </row>
    <row r="3951" spans="1:6" x14ac:dyDescent="0.2">
      <c r="A3951" s="92"/>
      <c r="B3951" s="5" t="s">
        <v>8825</v>
      </c>
      <c r="C3951" s="5" t="s">
        <v>8826</v>
      </c>
      <c r="D3951" s="5" t="s">
        <v>2414</v>
      </c>
      <c r="E3951" s="16" t="b">
        <v>1</v>
      </c>
      <c r="F3951" s="38" t="s">
        <v>14576</v>
      </c>
    </row>
    <row r="3952" spans="1:6" x14ac:dyDescent="0.2">
      <c r="A3952" s="92"/>
      <c r="B3952" s="5" t="s">
        <v>8827</v>
      </c>
      <c r="C3952" s="5" t="s">
        <v>8828</v>
      </c>
      <c r="D3952" s="5" t="s">
        <v>2414</v>
      </c>
      <c r="E3952" s="16" t="b">
        <v>1</v>
      </c>
      <c r="F3952" s="38" t="s">
        <v>14577</v>
      </c>
    </row>
    <row r="3953" spans="1:6" x14ac:dyDescent="0.2">
      <c r="A3953" s="92"/>
      <c r="B3953" s="5" t="s">
        <v>8829</v>
      </c>
      <c r="C3953" s="5" t="s">
        <v>8830</v>
      </c>
      <c r="D3953" s="5" t="s">
        <v>2414</v>
      </c>
      <c r="E3953" s="16" t="b">
        <v>1</v>
      </c>
      <c r="F3953" s="38" t="s">
        <v>14578</v>
      </c>
    </row>
    <row r="3954" spans="1:6" x14ac:dyDescent="0.2">
      <c r="A3954" s="92"/>
      <c r="B3954" s="5" t="s">
        <v>8831</v>
      </c>
      <c r="C3954" s="5" t="s">
        <v>16621</v>
      </c>
      <c r="D3954" s="5" t="s">
        <v>2414</v>
      </c>
      <c r="E3954" s="16" t="b">
        <v>1</v>
      </c>
      <c r="F3954" s="38" t="s">
        <v>14579</v>
      </c>
    </row>
    <row r="3955" spans="1:6" x14ac:dyDescent="0.2">
      <c r="A3955" s="92"/>
      <c r="B3955" s="5" t="s">
        <v>8832</v>
      </c>
      <c r="C3955" s="5" t="s">
        <v>8833</v>
      </c>
      <c r="D3955" s="5" t="s">
        <v>2414</v>
      </c>
      <c r="E3955" s="16" t="b">
        <v>1</v>
      </c>
      <c r="F3955" s="38" t="s">
        <v>14580</v>
      </c>
    </row>
    <row r="3956" spans="1:6" x14ac:dyDescent="0.2">
      <c r="A3956" s="92"/>
      <c r="B3956" s="5" t="s">
        <v>8834</v>
      </c>
      <c r="C3956" s="5" t="s">
        <v>8835</v>
      </c>
      <c r="D3956" s="5" t="s">
        <v>2414</v>
      </c>
      <c r="E3956" s="16" t="b">
        <v>1</v>
      </c>
      <c r="F3956" s="38" t="s">
        <v>14581</v>
      </c>
    </row>
    <row r="3957" spans="1:6" x14ac:dyDescent="0.2">
      <c r="A3957" s="92"/>
      <c r="B3957" s="5" t="s">
        <v>8836</v>
      </c>
      <c r="C3957" s="5" t="s">
        <v>8837</v>
      </c>
      <c r="D3957" s="5" t="s">
        <v>2414</v>
      </c>
      <c r="E3957" s="16" t="b">
        <v>1</v>
      </c>
      <c r="F3957" s="38" t="s">
        <v>14582</v>
      </c>
    </row>
    <row r="3958" spans="1:6" x14ac:dyDescent="0.2">
      <c r="A3958" s="92"/>
      <c r="B3958" s="5" t="s">
        <v>8838</v>
      </c>
      <c r="C3958" s="5" t="s">
        <v>8839</v>
      </c>
      <c r="D3958" s="5" t="s">
        <v>2414</v>
      </c>
      <c r="E3958" s="16" t="b">
        <v>1</v>
      </c>
      <c r="F3958" s="38" t="s">
        <v>14583</v>
      </c>
    </row>
    <row r="3959" spans="1:6" x14ac:dyDescent="0.2">
      <c r="A3959" s="92"/>
      <c r="B3959" s="5" t="s">
        <v>8840</v>
      </c>
      <c r="C3959" s="5" t="s">
        <v>8841</v>
      </c>
      <c r="D3959" s="5" t="s">
        <v>2414</v>
      </c>
      <c r="E3959" s="16" t="b">
        <v>1</v>
      </c>
      <c r="F3959" s="38" t="s">
        <v>14584</v>
      </c>
    </row>
    <row r="3960" spans="1:6" x14ac:dyDescent="0.2">
      <c r="A3960" s="92"/>
      <c r="B3960" s="5" t="s">
        <v>8842</v>
      </c>
      <c r="C3960" s="5" t="s">
        <v>8843</v>
      </c>
      <c r="D3960" s="5" t="s">
        <v>2414</v>
      </c>
      <c r="E3960" s="16" t="b">
        <v>1</v>
      </c>
      <c r="F3960" s="38" t="s">
        <v>14585</v>
      </c>
    </row>
    <row r="3961" spans="1:6" x14ac:dyDescent="0.2">
      <c r="A3961" s="92"/>
      <c r="B3961" s="5" t="s">
        <v>8844</v>
      </c>
      <c r="C3961" s="5" t="s">
        <v>8845</v>
      </c>
      <c r="D3961" s="5" t="s">
        <v>8846</v>
      </c>
      <c r="E3961" s="16" t="b">
        <v>1</v>
      </c>
      <c r="F3961" s="38" t="s">
        <v>14586</v>
      </c>
    </row>
    <row r="3962" spans="1:6" x14ac:dyDescent="0.2">
      <c r="A3962" s="92"/>
      <c r="B3962" s="5" t="s">
        <v>8847</v>
      </c>
      <c r="C3962" s="5" t="s">
        <v>8848</v>
      </c>
      <c r="D3962" s="5" t="s">
        <v>2414</v>
      </c>
      <c r="E3962" s="16" t="b">
        <v>1</v>
      </c>
      <c r="F3962" s="38" t="s">
        <v>14587</v>
      </c>
    </row>
    <row r="3963" spans="1:6" x14ac:dyDescent="0.2">
      <c r="A3963" s="92"/>
      <c r="B3963" s="5" t="s">
        <v>8849</v>
      </c>
      <c r="C3963" s="5" t="s">
        <v>8850</v>
      </c>
      <c r="D3963" s="5" t="s">
        <v>2414</v>
      </c>
      <c r="E3963" s="16" t="b">
        <v>1</v>
      </c>
      <c r="F3963" s="38" t="s">
        <v>14588</v>
      </c>
    </row>
    <row r="3964" spans="1:6" x14ac:dyDescent="0.2">
      <c r="A3964" s="92"/>
      <c r="B3964" s="5" t="s">
        <v>8851</v>
      </c>
      <c r="C3964" s="5" t="s">
        <v>8852</v>
      </c>
      <c r="D3964" s="5" t="s">
        <v>2414</v>
      </c>
      <c r="E3964" s="16" t="b">
        <v>1</v>
      </c>
      <c r="F3964" s="38" t="s">
        <v>14589</v>
      </c>
    </row>
    <row r="3965" spans="1:6" x14ac:dyDescent="0.2">
      <c r="A3965" s="92"/>
      <c r="B3965" s="5" t="s">
        <v>8853</v>
      </c>
      <c r="C3965" s="5" t="s">
        <v>8854</v>
      </c>
      <c r="D3965" s="5" t="s">
        <v>8846</v>
      </c>
      <c r="E3965" s="16" t="b">
        <v>1</v>
      </c>
      <c r="F3965" s="38" t="s">
        <v>14590</v>
      </c>
    </row>
    <row r="3966" spans="1:6" x14ac:dyDescent="0.2">
      <c r="A3966" s="92"/>
      <c r="B3966" s="5" t="s">
        <v>8855</v>
      </c>
      <c r="C3966" s="5" t="s">
        <v>8856</v>
      </c>
      <c r="D3966" s="5" t="s">
        <v>2414</v>
      </c>
      <c r="E3966" s="16" t="b">
        <v>1</v>
      </c>
      <c r="F3966" s="38" t="s">
        <v>14591</v>
      </c>
    </row>
    <row r="3967" spans="1:6" x14ac:dyDescent="0.2">
      <c r="A3967" s="92"/>
      <c r="B3967" s="5" t="s">
        <v>8857</v>
      </c>
      <c r="C3967" s="5" t="s">
        <v>8858</v>
      </c>
      <c r="D3967" s="5" t="s">
        <v>2414</v>
      </c>
      <c r="E3967" s="16" t="b">
        <v>1</v>
      </c>
      <c r="F3967" s="38" t="s">
        <v>14592</v>
      </c>
    </row>
    <row r="3968" spans="1:6" x14ac:dyDescent="0.2">
      <c r="A3968" s="92"/>
      <c r="B3968" s="5" t="s">
        <v>8859</v>
      </c>
      <c r="C3968" s="5" t="s">
        <v>8860</v>
      </c>
      <c r="D3968" s="5" t="s">
        <v>8846</v>
      </c>
      <c r="E3968" s="16" t="b">
        <v>1</v>
      </c>
      <c r="F3968" s="38" t="s">
        <v>14593</v>
      </c>
    </row>
    <row r="3969" spans="1:6" x14ac:dyDescent="0.2">
      <c r="A3969" s="92"/>
      <c r="B3969" s="5" t="s">
        <v>8861</v>
      </c>
      <c r="C3969" s="5" t="s">
        <v>8862</v>
      </c>
      <c r="D3969" s="5" t="s">
        <v>2414</v>
      </c>
      <c r="E3969" s="16" t="b">
        <v>1</v>
      </c>
      <c r="F3969" s="38" t="s">
        <v>14594</v>
      </c>
    </row>
    <row r="3970" spans="1:6" x14ac:dyDescent="0.2">
      <c r="A3970" s="92"/>
      <c r="B3970" s="5" t="s">
        <v>8863</v>
      </c>
      <c r="C3970" s="5" t="s">
        <v>8864</v>
      </c>
      <c r="D3970" s="5" t="s">
        <v>2414</v>
      </c>
      <c r="E3970" s="16" t="b">
        <v>1</v>
      </c>
      <c r="F3970" s="38" t="s">
        <v>14595</v>
      </c>
    </row>
    <row r="3971" spans="1:6" x14ac:dyDescent="0.2">
      <c r="A3971" s="92"/>
      <c r="B3971" s="5" t="s">
        <v>8865</v>
      </c>
      <c r="C3971" s="5" t="s">
        <v>8866</v>
      </c>
      <c r="D3971" s="5" t="s">
        <v>2414</v>
      </c>
      <c r="E3971" s="16" t="b">
        <v>1</v>
      </c>
      <c r="F3971" s="38" t="s">
        <v>14596</v>
      </c>
    </row>
    <row r="3972" spans="1:6" x14ac:dyDescent="0.2">
      <c r="A3972" s="92"/>
      <c r="B3972" s="5" t="s">
        <v>8867</v>
      </c>
      <c r="C3972" s="5" t="s">
        <v>8868</v>
      </c>
      <c r="D3972" s="5" t="s">
        <v>2414</v>
      </c>
      <c r="E3972" s="16" t="b">
        <v>1</v>
      </c>
      <c r="F3972" s="38" t="s">
        <v>14597</v>
      </c>
    </row>
    <row r="3973" spans="1:6" x14ac:dyDescent="0.2">
      <c r="A3973" s="92"/>
      <c r="B3973" s="5" t="s">
        <v>8869</v>
      </c>
      <c r="C3973" s="5" t="s">
        <v>8870</v>
      </c>
      <c r="D3973" s="5" t="s">
        <v>2414</v>
      </c>
      <c r="E3973" s="16" t="b">
        <v>1</v>
      </c>
      <c r="F3973" s="38" t="s">
        <v>14598</v>
      </c>
    </row>
    <row r="3974" spans="1:6" x14ac:dyDescent="0.2">
      <c r="A3974" s="92"/>
      <c r="B3974" s="5" t="s">
        <v>8871</v>
      </c>
      <c r="C3974" s="5" t="s">
        <v>8872</v>
      </c>
      <c r="D3974" s="5" t="s">
        <v>2414</v>
      </c>
      <c r="E3974" s="16" t="b">
        <v>1</v>
      </c>
      <c r="F3974" s="38" t="s">
        <v>14599</v>
      </c>
    </row>
    <row r="3975" spans="1:6" x14ac:dyDescent="0.2">
      <c r="A3975" s="92"/>
      <c r="B3975" s="5" t="s">
        <v>8873</v>
      </c>
      <c r="C3975" s="5" t="s">
        <v>8874</v>
      </c>
      <c r="D3975" s="5" t="s">
        <v>8846</v>
      </c>
      <c r="E3975" s="16" t="b">
        <v>1</v>
      </c>
      <c r="F3975" s="38" t="s">
        <v>14600</v>
      </c>
    </row>
    <row r="3976" spans="1:6" x14ac:dyDescent="0.2">
      <c r="A3976" s="92"/>
      <c r="B3976" s="5" t="s">
        <v>8875</v>
      </c>
      <c r="C3976" s="5" t="s">
        <v>8876</v>
      </c>
      <c r="D3976" s="5" t="s">
        <v>2414</v>
      </c>
      <c r="E3976" s="16" t="b">
        <v>1</v>
      </c>
      <c r="F3976" s="38" t="s">
        <v>14601</v>
      </c>
    </row>
    <row r="3977" spans="1:6" x14ac:dyDescent="0.2">
      <c r="A3977" s="92"/>
      <c r="B3977" s="5" t="s">
        <v>8877</v>
      </c>
      <c r="C3977" s="5" t="s">
        <v>8878</v>
      </c>
      <c r="D3977" s="5" t="s">
        <v>2414</v>
      </c>
      <c r="E3977" s="16" t="b">
        <v>1</v>
      </c>
      <c r="F3977" s="38" t="s">
        <v>14602</v>
      </c>
    </row>
    <row r="3978" spans="1:6" x14ac:dyDescent="0.2">
      <c r="A3978" s="92"/>
      <c r="B3978" s="5" t="s">
        <v>8879</v>
      </c>
      <c r="C3978" s="5" t="s">
        <v>8880</v>
      </c>
      <c r="D3978" s="5" t="s">
        <v>2414</v>
      </c>
      <c r="E3978" s="16" t="b">
        <v>1</v>
      </c>
      <c r="F3978" s="38" t="s">
        <v>14603</v>
      </c>
    </row>
    <row r="3979" spans="1:6" x14ac:dyDescent="0.2">
      <c r="A3979" s="92"/>
      <c r="B3979" s="5" t="s">
        <v>8881</v>
      </c>
      <c r="C3979" s="5" t="s">
        <v>8882</v>
      </c>
      <c r="D3979" s="5" t="s">
        <v>2414</v>
      </c>
      <c r="E3979" s="16" t="b">
        <v>1</v>
      </c>
      <c r="F3979" s="38" t="s">
        <v>14604</v>
      </c>
    </row>
    <row r="3980" spans="1:6" x14ac:dyDescent="0.2">
      <c r="A3980" s="92"/>
      <c r="B3980" s="5" t="s">
        <v>8883</v>
      </c>
      <c r="C3980" s="5" t="s">
        <v>8884</v>
      </c>
      <c r="D3980" s="5" t="s">
        <v>2414</v>
      </c>
      <c r="E3980" s="16" t="b">
        <v>1</v>
      </c>
      <c r="F3980" s="38" t="s">
        <v>14605</v>
      </c>
    </row>
    <row r="3981" spans="1:6" x14ac:dyDescent="0.2">
      <c r="A3981" s="92"/>
      <c r="B3981" s="5" t="s">
        <v>8885</v>
      </c>
      <c r="C3981" s="5" t="s">
        <v>8886</v>
      </c>
      <c r="D3981" s="5" t="s">
        <v>2414</v>
      </c>
      <c r="E3981" s="16" t="b">
        <v>1</v>
      </c>
      <c r="F3981" s="38" t="s">
        <v>14606</v>
      </c>
    </row>
    <row r="3982" spans="1:6" x14ac:dyDescent="0.2">
      <c r="A3982" s="92"/>
      <c r="B3982" s="5" t="s">
        <v>8887</v>
      </c>
      <c r="C3982" s="5" t="s">
        <v>8888</v>
      </c>
      <c r="D3982" s="5" t="s">
        <v>2414</v>
      </c>
      <c r="E3982" s="16" t="b">
        <v>1</v>
      </c>
      <c r="F3982" s="38" t="s">
        <v>14607</v>
      </c>
    </row>
    <row r="3983" spans="1:6" x14ac:dyDescent="0.2">
      <c r="A3983" s="92"/>
      <c r="B3983" s="5" t="s">
        <v>8889</v>
      </c>
      <c r="C3983" s="5" t="s">
        <v>8890</v>
      </c>
      <c r="D3983" s="5" t="s">
        <v>2414</v>
      </c>
      <c r="E3983" s="16" t="b">
        <v>1</v>
      </c>
      <c r="F3983" s="38" t="s">
        <v>14608</v>
      </c>
    </row>
    <row r="3984" spans="1:6" x14ac:dyDescent="0.2">
      <c r="A3984" s="92"/>
      <c r="B3984" s="5" t="s">
        <v>8891</v>
      </c>
      <c r="C3984" s="5" t="s">
        <v>8892</v>
      </c>
      <c r="D3984" s="5" t="s">
        <v>2414</v>
      </c>
      <c r="E3984" s="16" t="b">
        <v>1</v>
      </c>
      <c r="F3984" s="38" t="s">
        <v>14609</v>
      </c>
    </row>
    <row r="3985" spans="1:6" x14ac:dyDescent="0.2">
      <c r="A3985" s="92"/>
      <c r="B3985" s="5" t="s">
        <v>8893</v>
      </c>
      <c r="C3985" s="5" t="s">
        <v>8894</v>
      </c>
      <c r="D3985" s="5" t="s">
        <v>2414</v>
      </c>
      <c r="E3985" s="16" t="b">
        <v>1</v>
      </c>
      <c r="F3985" s="38" t="s">
        <v>14610</v>
      </c>
    </row>
    <row r="3986" spans="1:6" x14ac:dyDescent="0.2">
      <c r="A3986" s="92"/>
      <c r="B3986" s="5" t="s">
        <v>8895</v>
      </c>
      <c r="C3986" s="5" t="s">
        <v>8896</v>
      </c>
      <c r="D3986" s="5" t="s">
        <v>2414</v>
      </c>
      <c r="E3986" s="16" t="b">
        <v>1</v>
      </c>
      <c r="F3986" s="38" t="s">
        <v>14611</v>
      </c>
    </row>
    <row r="3987" spans="1:6" x14ac:dyDescent="0.2">
      <c r="A3987" s="92"/>
      <c r="B3987" s="5" t="s">
        <v>8897</v>
      </c>
      <c r="C3987" s="5" t="s">
        <v>8898</v>
      </c>
      <c r="D3987" s="5" t="s">
        <v>8846</v>
      </c>
      <c r="E3987" s="16" t="b">
        <v>1</v>
      </c>
      <c r="F3987" s="38" t="s">
        <v>14612</v>
      </c>
    </row>
    <row r="3988" spans="1:6" x14ac:dyDescent="0.2">
      <c r="A3988" s="92"/>
      <c r="B3988" s="5" t="s">
        <v>8899</v>
      </c>
      <c r="C3988" s="5" t="s">
        <v>8900</v>
      </c>
      <c r="D3988" s="5" t="s">
        <v>2414</v>
      </c>
      <c r="E3988" s="16" t="b">
        <v>1</v>
      </c>
      <c r="F3988" s="38" t="s">
        <v>14613</v>
      </c>
    </row>
    <row r="3989" spans="1:6" x14ac:dyDescent="0.2">
      <c r="A3989" s="92"/>
      <c r="B3989" s="5" t="s">
        <v>8901</v>
      </c>
      <c r="C3989" s="5" t="s">
        <v>8902</v>
      </c>
      <c r="D3989" s="5" t="s">
        <v>2414</v>
      </c>
      <c r="E3989" s="16" t="b">
        <v>1</v>
      </c>
      <c r="F3989" s="38" t="s">
        <v>14614</v>
      </c>
    </row>
    <row r="3990" spans="1:6" x14ac:dyDescent="0.2">
      <c r="A3990" s="92"/>
      <c r="B3990" s="5" t="s">
        <v>8903</v>
      </c>
      <c r="C3990" s="5" t="s">
        <v>8904</v>
      </c>
      <c r="D3990" s="5" t="s">
        <v>2414</v>
      </c>
      <c r="E3990" s="16" t="b">
        <v>1</v>
      </c>
      <c r="F3990" s="38" t="s">
        <v>14615</v>
      </c>
    </row>
    <row r="3991" spans="1:6" x14ac:dyDescent="0.2">
      <c r="A3991" s="92"/>
      <c r="B3991" s="5" t="s">
        <v>8905</v>
      </c>
      <c r="C3991" s="5" t="s">
        <v>8906</v>
      </c>
      <c r="D3991" s="5" t="s">
        <v>2414</v>
      </c>
      <c r="E3991" s="16" t="b">
        <v>1</v>
      </c>
      <c r="F3991" s="38" t="s">
        <v>14616</v>
      </c>
    </row>
    <row r="3992" spans="1:6" x14ac:dyDescent="0.2">
      <c r="A3992" s="92"/>
      <c r="B3992" s="5" t="s">
        <v>8907</v>
      </c>
      <c r="C3992" s="5" t="s">
        <v>8908</v>
      </c>
      <c r="D3992" s="5" t="s">
        <v>2414</v>
      </c>
      <c r="E3992" s="16" t="b">
        <v>1</v>
      </c>
      <c r="F3992" s="38" t="s">
        <v>14617</v>
      </c>
    </row>
    <row r="3993" spans="1:6" x14ac:dyDescent="0.2">
      <c r="A3993" s="92"/>
      <c r="B3993" s="5" t="s">
        <v>8909</v>
      </c>
      <c r="C3993" s="5" t="s">
        <v>8910</v>
      </c>
      <c r="D3993" s="5" t="s">
        <v>2414</v>
      </c>
      <c r="E3993" s="16" t="b">
        <v>1</v>
      </c>
      <c r="F3993" s="38" t="s">
        <v>14618</v>
      </c>
    </row>
    <row r="3994" spans="1:6" x14ac:dyDescent="0.2">
      <c r="A3994" s="92"/>
      <c r="B3994" s="5" t="s">
        <v>8911</v>
      </c>
      <c r="C3994" s="5" t="s">
        <v>8912</v>
      </c>
      <c r="D3994" s="5" t="s">
        <v>2414</v>
      </c>
      <c r="E3994" s="16" t="b">
        <v>1</v>
      </c>
      <c r="F3994" s="38" t="s">
        <v>14619</v>
      </c>
    </row>
    <row r="3995" spans="1:6" x14ac:dyDescent="0.2">
      <c r="A3995" s="92"/>
      <c r="B3995" s="5" t="s">
        <v>8913</v>
      </c>
      <c r="C3995" s="5" t="s">
        <v>8914</v>
      </c>
      <c r="D3995" s="5" t="s">
        <v>2414</v>
      </c>
      <c r="E3995" s="16" t="b">
        <v>1</v>
      </c>
      <c r="F3995" s="38" t="s">
        <v>14620</v>
      </c>
    </row>
    <row r="3996" spans="1:6" x14ac:dyDescent="0.2">
      <c r="A3996" s="92"/>
      <c r="B3996" s="5" t="s">
        <v>8915</v>
      </c>
      <c r="C3996" s="5" t="s">
        <v>8916</v>
      </c>
      <c r="D3996" s="5" t="s">
        <v>2414</v>
      </c>
      <c r="E3996" s="16" t="b">
        <v>1</v>
      </c>
      <c r="F3996" s="38" t="s">
        <v>14621</v>
      </c>
    </row>
    <row r="3997" spans="1:6" x14ac:dyDescent="0.2">
      <c r="A3997" s="92"/>
      <c r="B3997" s="5" t="s">
        <v>8917</v>
      </c>
      <c r="C3997" s="5" t="s">
        <v>8918</v>
      </c>
      <c r="D3997" s="5" t="s">
        <v>2414</v>
      </c>
      <c r="E3997" s="16" t="b">
        <v>1</v>
      </c>
      <c r="F3997" s="38" t="s">
        <v>14622</v>
      </c>
    </row>
    <row r="3998" spans="1:6" x14ac:dyDescent="0.2">
      <c r="A3998" s="92"/>
      <c r="B3998" s="5" t="s">
        <v>8919</v>
      </c>
      <c r="C3998" s="5" t="s">
        <v>8920</v>
      </c>
      <c r="D3998" s="5" t="s">
        <v>2414</v>
      </c>
      <c r="E3998" s="16" t="b">
        <v>1</v>
      </c>
      <c r="F3998" s="38" t="s">
        <v>14623</v>
      </c>
    </row>
    <row r="3999" spans="1:6" x14ac:dyDescent="0.2">
      <c r="A3999" s="92"/>
      <c r="B3999" s="5" t="s">
        <v>8921</v>
      </c>
      <c r="C3999" s="5" t="s">
        <v>8922</v>
      </c>
      <c r="D3999" s="5" t="s">
        <v>2414</v>
      </c>
      <c r="E3999" s="16" t="b">
        <v>1</v>
      </c>
      <c r="F3999" s="38" t="s">
        <v>14624</v>
      </c>
    </row>
    <row r="4000" spans="1:6" x14ac:dyDescent="0.2">
      <c r="A4000" s="92"/>
      <c r="B4000" s="5" t="s">
        <v>8923</v>
      </c>
      <c r="C4000" s="5" t="s">
        <v>8924</v>
      </c>
      <c r="D4000" s="5" t="s">
        <v>2414</v>
      </c>
      <c r="E4000" s="16" t="b">
        <v>1</v>
      </c>
      <c r="F4000" s="38" t="s">
        <v>14625</v>
      </c>
    </row>
    <row r="4001" spans="1:6" x14ac:dyDescent="0.2">
      <c r="A4001" s="92"/>
      <c r="B4001" s="5" t="s">
        <v>8925</v>
      </c>
      <c r="C4001" s="5" t="s">
        <v>8926</v>
      </c>
      <c r="D4001" s="5" t="s">
        <v>2414</v>
      </c>
      <c r="E4001" s="16" t="b">
        <v>1</v>
      </c>
      <c r="F4001" s="38" t="s">
        <v>14626</v>
      </c>
    </row>
    <row r="4002" spans="1:6" x14ac:dyDescent="0.2">
      <c r="A4002" s="92"/>
      <c r="B4002" s="5" t="s">
        <v>8927</v>
      </c>
      <c r="C4002" s="5" t="s">
        <v>8928</v>
      </c>
      <c r="D4002" s="5" t="s">
        <v>8846</v>
      </c>
      <c r="E4002" s="16" t="b">
        <v>1</v>
      </c>
      <c r="F4002" s="38" t="s">
        <v>14627</v>
      </c>
    </row>
    <row r="4003" spans="1:6" x14ac:dyDescent="0.2">
      <c r="A4003" s="92"/>
      <c r="B4003" s="5" t="s">
        <v>8929</v>
      </c>
      <c r="C4003" s="5" t="s">
        <v>8930</v>
      </c>
      <c r="D4003" s="5" t="s">
        <v>2414</v>
      </c>
      <c r="E4003" s="16" t="b">
        <v>1</v>
      </c>
      <c r="F4003" s="38" t="s">
        <v>14628</v>
      </c>
    </row>
    <row r="4004" spans="1:6" x14ac:dyDescent="0.2">
      <c r="A4004" s="92"/>
      <c r="B4004" s="5" t="s">
        <v>8931</v>
      </c>
      <c r="C4004" s="5" t="s">
        <v>8932</v>
      </c>
      <c r="D4004" s="5" t="s">
        <v>2414</v>
      </c>
      <c r="E4004" s="16" t="b">
        <v>1</v>
      </c>
      <c r="F4004" s="38" t="s">
        <v>14629</v>
      </c>
    </row>
    <row r="4005" spans="1:6" x14ac:dyDescent="0.2">
      <c r="A4005" s="92"/>
      <c r="B4005" s="5" t="s">
        <v>8933</v>
      </c>
      <c r="C4005" s="5" t="s">
        <v>8934</v>
      </c>
      <c r="D4005" s="5" t="s">
        <v>2414</v>
      </c>
      <c r="E4005" s="16" t="b">
        <v>1</v>
      </c>
      <c r="F4005" s="38" t="s">
        <v>14630</v>
      </c>
    </row>
    <row r="4006" spans="1:6" x14ac:dyDescent="0.2">
      <c r="A4006" s="92"/>
      <c r="B4006" s="5" t="s">
        <v>8935</v>
      </c>
      <c r="C4006" s="5" t="s">
        <v>8936</v>
      </c>
      <c r="D4006" s="5" t="s">
        <v>8846</v>
      </c>
      <c r="E4006" s="16" t="b">
        <v>1</v>
      </c>
      <c r="F4006" s="38" t="s">
        <v>14631</v>
      </c>
    </row>
    <row r="4007" spans="1:6" x14ac:dyDescent="0.2">
      <c r="A4007" s="92"/>
      <c r="B4007" s="5" t="s">
        <v>8937</v>
      </c>
      <c r="C4007" s="5" t="s">
        <v>8938</v>
      </c>
      <c r="D4007" s="5" t="s">
        <v>8846</v>
      </c>
      <c r="E4007" s="16" t="b">
        <v>1</v>
      </c>
      <c r="F4007" s="38" t="s">
        <v>14632</v>
      </c>
    </row>
    <row r="4008" spans="1:6" x14ac:dyDescent="0.2">
      <c r="A4008" s="92"/>
      <c r="B4008" s="5" t="s">
        <v>8939</v>
      </c>
      <c r="C4008" s="5" t="s">
        <v>8940</v>
      </c>
      <c r="D4008" s="5" t="s">
        <v>2414</v>
      </c>
      <c r="E4008" s="16" t="b">
        <v>1</v>
      </c>
      <c r="F4008" s="38" t="s">
        <v>14633</v>
      </c>
    </row>
    <row r="4009" spans="1:6" x14ac:dyDescent="0.2">
      <c r="A4009" s="92"/>
      <c r="B4009" s="5" t="s">
        <v>8941</v>
      </c>
      <c r="C4009" s="5" t="s">
        <v>8942</v>
      </c>
      <c r="D4009" s="5" t="s">
        <v>2414</v>
      </c>
      <c r="E4009" s="16" t="b">
        <v>1</v>
      </c>
      <c r="F4009" s="38" t="s">
        <v>14634</v>
      </c>
    </row>
    <row r="4010" spans="1:6" x14ac:dyDescent="0.2">
      <c r="A4010" s="92"/>
      <c r="B4010" s="5" t="s">
        <v>8943</v>
      </c>
      <c r="C4010" s="5" t="s">
        <v>8944</v>
      </c>
      <c r="D4010" s="5" t="s">
        <v>2414</v>
      </c>
      <c r="E4010" s="16" t="b">
        <v>1</v>
      </c>
      <c r="F4010" s="38" t="s">
        <v>14635</v>
      </c>
    </row>
    <row r="4011" spans="1:6" x14ac:dyDescent="0.2">
      <c r="A4011" s="92"/>
      <c r="B4011" s="5" t="s">
        <v>8945</v>
      </c>
      <c r="C4011" s="5" t="s">
        <v>8946</v>
      </c>
      <c r="D4011" s="5" t="s">
        <v>2414</v>
      </c>
      <c r="E4011" s="16" t="b">
        <v>1</v>
      </c>
      <c r="F4011" s="38" t="s">
        <v>14636</v>
      </c>
    </row>
    <row r="4012" spans="1:6" x14ac:dyDescent="0.2">
      <c r="A4012" s="92"/>
      <c r="B4012" s="5" t="s">
        <v>8947</v>
      </c>
      <c r="C4012" s="5" t="s">
        <v>8948</v>
      </c>
      <c r="D4012" s="5" t="s">
        <v>2414</v>
      </c>
      <c r="E4012" s="16" t="b">
        <v>1</v>
      </c>
      <c r="F4012" s="38" t="s">
        <v>14637</v>
      </c>
    </row>
    <row r="4013" spans="1:6" x14ac:dyDescent="0.2">
      <c r="A4013" s="92"/>
      <c r="B4013" s="5" t="s">
        <v>8949</v>
      </c>
      <c r="C4013" s="5" t="s">
        <v>8950</v>
      </c>
      <c r="D4013" s="5" t="s">
        <v>2414</v>
      </c>
      <c r="E4013" s="16" t="b">
        <v>1</v>
      </c>
      <c r="F4013" s="38" t="s">
        <v>14638</v>
      </c>
    </row>
    <row r="4014" spans="1:6" x14ac:dyDescent="0.2">
      <c r="A4014" s="92"/>
      <c r="B4014" s="5" t="s">
        <v>8951</v>
      </c>
      <c r="C4014" s="5" t="s">
        <v>8952</v>
      </c>
      <c r="D4014" s="5" t="s">
        <v>2414</v>
      </c>
      <c r="E4014" s="16" t="b">
        <v>1</v>
      </c>
      <c r="F4014" s="38" t="s">
        <v>14639</v>
      </c>
    </row>
    <row r="4015" spans="1:6" x14ac:dyDescent="0.2">
      <c r="A4015" s="92"/>
      <c r="B4015" s="5" t="s">
        <v>8953</v>
      </c>
      <c r="C4015" s="5" t="s">
        <v>8954</v>
      </c>
      <c r="D4015" s="5" t="s">
        <v>2414</v>
      </c>
      <c r="E4015" s="16" t="b">
        <v>1</v>
      </c>
      <c r="F4015" s="38" t="s">
        <v>14640</v>
      </c>
    </row>
    <row r="4016" spans="1:6" x14ac:dyDescent="0.2">
      <c r="A4016" s="92"/>
      <c r="B4016" s="5" t="s">
        <v>8955</v>
      </c>
      <c r="C4016" s="5" t="s">
        <v>8956</v>
      </c>
      <c r="D4016" s="5" t="s">
        <v>2414</v>
      </c>
      <c r="E4016" s="16" t="b">
        <v>1</v>
      </c>
      <c r="F4016" s="38" t="s">
        <v>14641</v>
      </c>
    </row>
    <row r="4017" spans="1:6" x14ac:dyDescent="0.2">
      <c r="A4017" s="92"/>
      <c r="B4017" s="5" t="s">
        <v>8957</v>
      </c>
      <c r="C4017" s="5" t="s">
        <v>8958</v>
      </c>
      <c r="D4017" s="5" t="s">
        <v>2414</v>
      </c>
      <c r="E4017" s="16" t="b">
        <v>1</v>
      </c>
      <c r="F4017" s="38" t="s">
        <v>14642</v>
      </c>
    </row>
    <row r="4018" spans="1:6" x14ac:dyDescent="0.2">
      <c r="A4018" s="92"/>
      <c r="B4018" s="5" t="s">
        <v>8959</v>
      </c>
      <c r="C4018" s="5" t="s">
        <v>8960</v>
      </c>
      <c r="D4018" s="5" t="s">
        <v>2414</v>
      </c>
      <c r="E4018" s="16" t="b">
        <v>1</v>
      </c>
      <c r="F4018" s="38" t="s">
        <v>14643</v>
      </c>
    </row>
    <row r="4019" spans="1:6" x14ac:dyDescent="0.2">
      <c r="A4019" s="92"/>
      <c r="B4019" s="5" t="s">
        <v>8961</v>
      </c>
      <c r="C4019" s="5" t="s">
        <v>8962</v>
      </c>
      <c r="D4019" s="5" t="s">
        <v>2414</v>
      </c>
      <c r="E4019" s="16" t="b">
        <v>1</v>
      </c>
      <c r="F4019" s="38" t="s">
        <v>14644</v>
      </c>
    </row>
    <row r="4020" spans="1:6" x14ac:dyDescent="0.2">
      <c r="A4020" s="92"/>
      <c r="B4020" s="5" t="s">
        <v>8963</v>
      </c>
      <c r="C4020" s="5" t="s">
        <v>8964</v>
      </c>
      <c r="D4020" s="5" t="s">
        <v>2414</v>
      </c>
      <c r="E4020" s="16" t="b">
        <v>1</v>
      </c>
      <c r="F4020" s="38" t="s">
        <v>14645</v>
      </c>
    </row>
    <row r="4021" spans="1:6" x14ac:dyDescent="0.2">
      <c r="A4021" s="92"/>
      <c r="B4021" s="5" t="s">
        <v>8965</v>
      </c>
      <c r="C4021" s="5" t="s">
        <v>8966</v>
      </c>
      <c r="D4021" s="5" t="s">
        <v>2414</v>
      </c>
      <c r="E4021" s="16" t="b">
        <v>1</v>
      </c>
      <c r="F4021" s="38" t="s">
        <v>14646</v>
      </c>
    </row>
    <row r="4022" spans="1:6" x14ac:dyDescent="0.2">
      <c r="A4022" s="92"/>
      <c r="B4022" s="5" t="s">
        <v>8967</v>
      </c>
      <c r="C4022" s="5" t="s">
        <v>8968</v>
      </c>
      <c r="D4022" s="5" t="s">
        <v>2414</v>
      </c>
      <c r="E4022" s="16" t="b">
        <v>1</v>
      </c>
      <c r="F4022" s="38" t="s">
        <v>14647</v>
      </c>
    </row>
    <row r="4023" spans="1:6" x14ac:dyDescent="0.2">
      <c r="A4023" s="92"/>
      <c r="B4023" s="5" t="s">
        <v>8969</v>
      </c>
      <c r="C4023" s="5" t="s">
        <v>8970</v>
      </c>
      <c r="D4023" s="5" t="s">
        <v>2414</v>
      </c>
      <c r="E4023" s="16" t="b">
        <v>1</v>
      </c>
      <c r="F4023" s="38" t="s">
        <v>14648</v>
      </c>
    </row>
    <row r="4024" spans="1:6" x14ac:dyDescent="0.2">
      <c r="A4024" s="92"/>
      <c r="B4024" s="5" t="s">
        <v>8971</v>
      </c>
      <c r="C4024" s="5" t="s">
        <v>8972</v>
      </c>
      <c r="D4024" s="5" t="s">
        <v>8846</v>
      </c>
      <c r="E4024" s="16" t="b">
        <v>1</v>
      </c>
      <c r="F4024" s="38" t="s">
        <v>14649</v>
      </c>
    </row>
    <row r="4025" spans="1:6" x14ac:dyDescent="0.2">
      <c r="A4025" s="92"/>
      <c r="B4025" s="5" t="s">
        <v>8973</v>
      </c>
      <c r="C4025" s="5" t="s">
        <v>8974</v>
      </c>
      <c r="D4025" s="5" t="s">
        <v>2414</v>
      </c>
      <c r="E4025" s="16" t="b">
        <v>1</v>
      </c>
      <c r="F4025" s="38" t="s">
        <v>14650</v>
      </c>
    </row>
    <row r="4026" spans="1:6" x14ac:dyDescent="0.2">
      <c r="A4026" s="92"/>
      <c r="B4026" s="5" t="s">
        <v>8975</v>
      </c>
      <c r="C4026" s="5" t="s">
        <v>8976</v>
      </c>
      <c r="D4026" s="5" t="s">
        <v>2414</v>
      </c>
      <c r="E4026" s="16" t="b">
        <v>1</v>
      </c>
      <c r="F4026" s="38" t="s">
        <v>14651</v>
      </c>
    </row>
    <row r="4027" spans="1:6" x14ac:dyDescent="0.2">
      <c r="A4027" s="92"/>
      <c r="B4027" s="5" t="s">
        <v>8977</v>
      </c>
      <c r="C4027" s="5" t="s">
        <v>8978</v>
      </c>
      <c r="D4027" s="5" t="s">
        <v>2414</v>
      </c>
      <c r="E4027" s="16" t="b">
        <v>1</v>
      </c>
      <c r="F4027" s="38" t="s">
        <v>14652</v>
      </c>
    </row>
    <row r="4028" spans="1:6" x14ac:dyDescent="0.2">
      <c r="A4028" s="92"/>
      <c r="B4028" s="5" t="s">
        <v>8979</v>
      </c>
      <c r="C4028" s="5" t="s">
        <v>8980</v>
      </c>
      <c r="D4028" s="5" t="s">
        <v>2414</v>
      </c>
      <c r="E4028" s="16" t="b">
        <v>1</v>
      </c>
      <c r="F4028" s="38" t="s">
        <v>14653</v>
      </c>
    </row>
    <row r="4029" spans="1:6" x14ac:dyDescent="0.2">
      <c r="A4029" s="92"/>
      <c r="B4029" s="5" t="s">
        <v>8981</v>
      </c>
      <c r="C4029" s="5" t="s">
        <v>8982</v>
      </c>
      <c r="D4029" s="5" t="s">
        <v>2414</v>
      </c>
      <c r="E4029" s="16" t="b">
        <v>1</v>
      </c>
      <c r="F4029" s="38" t="s">
        <v>14654</v>
      </c>
    </row>
    <row r="4030" spans="1:6" x14ac:dyDescent="0.2">
      <c r="A4030" s="92"/>
      <c r="B4030" s="5" t="s">
        <v>8983</v>
      </c>
      <c r="C4030" s="5" t="s">
        <v>8984</v>
      </c>
      <c r="D4030" s="5" t="s">
        <v>2414</v>
      </c>
      <c r="E4030" s="16" t="b">
        <v>1</v>
      </c>
      <c r="F4030" s="38" t="s">
        <v>14655</v>
      </c>
    </row>
    <row r="4031" spans="1:6" x14ac:dyDescent="0.2">
      <c r="A4031" s="92"/>
      <c r="B4031" s="5" t="s">
        <v>8985</v>
      </c>
      <c r="C4031" s="5" t="s">
        <v>8986</v>
      </c>
      <c r="D4031" s="5" t="s">
        <v>2414</v>
      </c>
      <c r="E4031" s="16" t="b">
        <v>1</v>
      </c>
      <c r="F4031" s="38" t="s">
        <v>14656</v>
      </c>
    </row>
    <row r="4032" spans="1:6" x14ac:dyDescent="0.2">
      <c r="A4032" s="92"/>
      <c r="B4032" s="5" t="s">
        <v>8987</v>
      </c>
      <c r="C4032" s="5" t="s">
        <v>8988</v>
      </c>
      <c r="D4032" s="5" t="s">
        <v>2414</v>
      </c>
      <c r="E4032" s="16" t="b">
        <v>1</v>
      </c>
      <c r="F4032" s="38" t="s">
        <v>14657</v>
      </c>
    </row>
    <row r="4033" spans="1:6" x14ac:dyDescent="0.2">
      <c r="A4033" s="92"/>
      <c r="B4033" s="5" t="s">
        <v>8989</v>
      </c>
      <c r="C4033" s="5" t="s">
        <v>8990</v>
      </c>
      <c r="D4033" s="5" t="s">
        <v>2414</v>
      </c>
      <c r="E4033" s="16" t="b">
        <v>1</v>
      </c>
      <c r="F4033" s="38" t="s">
        <v>14658</v>
      </c>
    </row>
    <row r="4034" spans="1:6" x14ac:dyDescent="0.2">
      <c r="A4034" s="92"/>
      <c r="B4034" s="5" t="s">
        <v>8991</v>
      </c>
      <c r="C4034" s="5" t="s">
        <v>8992</v>
      </c>
      <c r="D4034" s="5" t="s">
        <v>2414</v>
      </c>
      <c r="E4034" s="16" t="b">
        <v>1</v>
      </c>
      <c r="F4034" s="38" t="s">
        <v>14659</v>
      </c>
    </row>
    <row r="4035" spans="1:6" x14ac:dyDescent="0.2">
      <c r="A4035" s="92"/>
      <c r="B4035" s="5" t="s">
        <v>8993</v>
      </c>
      <c r="C4035" s="5" t="s">
        <v>8994</v>
      </c>
      <c r="D4035" s="5" t="s">
        <v>2414</v>
      </c>
      <c r="E4035" s="16" t="b">
        <v>1</v>
      </c>
      <c r="F4035" s="38" t="s">
        <v>14660</v>
      </c>
    </row>
    <row r="4036" spans="1:6" x14ac:dyDescent="0.2">
      <c r="A4036" s="92"/>
      <c r="B4036" s="5" t="s">
        <v>8995</v>
      </c>
      <c r="C4036" s="5" t="s">
        <v>8996</v>
      </c>
      <c r="D4036" s="5" t="s">
        <v>2414</v>
      </c>
      <c r="E4036" s="16" t="b">
        <v>1</v>
      </c>
      <c r="F4036" s="38" t="s">
        <v>14661</v>
      </c>
    </row>
    <row r="4037" spans="1:6" x14ac:dyDescent="0.2">
      <c r="A4037" s="92"/>
      <c r="B4037" s="5" t="s">
        <v>8997</v>
      </c>
      <c r="C4037" s="5" t="s">
        <v>8998</v>
      </c>
      <c r="D4037" s="5" t="s">
        <v>2414</v>
      </c>
      <c r="E4037" s="16" t="b">
        <v>1</v>
      </c>
      <c r="F4037" s="38" t="s">
        <v>14662</v>
      </c>
    </row>
    <row r="4038" spans="1:6" x14ac:dyDescent="0.2">
      <c r="A4038" s="92"/>
      <c r="B4038" s="5" t="s">
        <v>8999</v>
      </c>
      <c r="C4038" s="5" t="s">
        <v>9000</v>
      </c>
      <c r="D4038" s="5" t="s">
        <v>2414</v>
      </c>
      <c r="E4038" s="16" t="b">
        <v>1</v>
      </c>
      <c r="F4038" s="38" t="s">
        <v>14663</v>
      </c>
    </row>
    <row r="4039" spans="1:6" x14ac:dyDescent="0.2">
      <c r="A4039" s="92"/>
      <c r="B4039" s="5" t="s">
        <v>9001</v>
      </c>
      <c r="C4039" s="5" t="s">
        <v>9002</v>
      </c>
      <c r="D4039" s="5" t="s">
        <v>2414</v>
      </c>
      <c r="E4039" s="16" t="b">
        <v>1</v>
      </c>
      <c r="F4039" s="38" t="s">
        <v>14664</v>
      </c>
    </row>
    <row r="4040" spans="1:6" x14ac:dyDescent="0.2">
      <c r="A4040" s="92"/>
      <c r="B4040" s="5" t="s">
        <v>9003</v>
      </c>
      <c r="C4040" s="5" t="s">
        <v>9004</v>
      </c>
      <c r="D4040" s="5" t="s">
        <v>2414</v>
      </c>
      <c r="E4040" s="16" t="b">
        <v>1</v>
      </c>
      <c r="F4040" s="38" t="s">
        <v>14665</v>
      </c>
    </row>
    <row r="4041" spans="1:6" x14ac:dyDescent="0.2">
      <c r="A4041" s="92"/>
      <c r="B4041" s="5" t="s">
        <v>9005</v>
      </c>
      <c r="C4041" s="5" t="s">
        <v>9006</v>
      </c>
      <c r="D4041" s="5" t="s">
        <v>2414</v>
      </c>
      <c r="E4041" s="16" t="b">
        <v>1</v>
      </c>
      <c r="F4041" s="38" t="s">
        <v>14666</v>
      </c>
    </row>
    <row r="4042" spans="1:6" x14ac:dyDescent="0.2">
      <c r="A4042" s="92"/>
      <c r="B4042" s="5" t="s">
        <v>9007</v>
      </c>
      <c r="C4042" s="5" t="s">
        <v>9008</v>
      </c>
      <c r="D4042" s="5" t="s">
        <v>2414</v>
      </c>
      <c r="E4042" s="16" t="b">
        <v>1</v>
      </c>
      <c r="F4042" s="38" t="s">
        <v>14667</v>
      </c>
    </row>
    <row r="4043" spans="1:6" x14ac:dyDescent="0.2">
      <c r="A4043" s="92"/>
      <c r="B4043" s="5" t="s">
        <v>9009</v>
      </c>
      <c r="C4043" s="5" t="s">
        <v>9010</v>
      </c>
      <c r="D4043" s="5" t="s">
        <v>2414</v>
      </c>
      <c r="E4043" s="16" t="b">
        <v>1</v>
      </c>
      <c r="F4043" s="38" t="s">
        <v>14668</v>
      </c>
    </row>
    <row r="4044" spans="1:6" x14ac:dyDescent="0.2">
      <c r="A4044" s="92"/>
      <c r="B4044" s="5" t="s">
        <v>9011</v>
      </c>
      <c r="C4044" s="5" t="s">
        <v>9012</v>
      </c>
      <c r="D4044" s="5" t="s">
        <v>2414</v>
      </c>
      <c r="E4044" s="16" t="b">
        <v>1</v>
      </c>
      <c r="F4044" s="38" t="s">
        <v>14669</v>
      </c>
    </row>
    <row r="4045" spans="1:6" x14ac:dyDescent="0.2">
      <c r="A4045" s="92"/>
      <c r="B4045" s="5" t="s">
        <v>9013</v>
      </c>
      <c r="C4045" s="5" t="s">
        <v>9014</v>
      </c>
      <c r="D4045" s="5" t="s">
        <v>2414</v>
      </c>
      <c r="E4045" s="16" t="b">
        <v>1</v>
      </c>
      <c r="F4045" s="38" t="s">
        <v>14670</v>
      </c>
    </row>
    <row r="4046" spans="1:6" x14ac:dyDescent="0.2">
      <c r="A4046" s="92"/>
      <c r="B4046" s="5" t="s">
        <v>9015</v>
      </c>
      <c r="C4046" s="5" t="s">
        <v>9016</v>
      </c>
      <c r="D4046" s="5" t="s">
        <v>2414</v>
      </c>
      <c r="E4046" s="16" t="b">
        <v>1</v>
      </c>
      <c r="F4046" s="38" t="s">
        <v>14671</v>
      </c>
    </row>
    <row r="4047" spans="1:6" x14ac:dyDescent="0.2">
      <c r="A4047" s="92"/>
      <c r="B4047" s="5" t="s">
        <v>9017</v>
      </c>
      <c r="C4047" s="5" t="s">
        <v>9018</v>
      </c>
      <c r="D4047" s="5" t="s">
        <v>2414</v>
      </c>
      <c r="E4047" s="16" t="b">
        <v>1</v>
      </c>
      <c r="F4047" s="38" t="s">
        <v>14672</v>
      </c>
    </row>
    <row r="4048" spans="1:6" x14ac:dyDescent="0.2">
      <c r="A4048" s="92"/>
      <c r="B4048" s="5" t="s">
        <v>9019</v>
      </c>
      <c r="C4048" s="5" t="s">
        <v>9020</v>
      </c>
      <c r="D4048" s="5" t="s">
        <v>2414</v>
      </c>
      <c r="E4048" s="16" t="b">
        <v>1</v>
      </c>
      <c r="F4048" s="38" t="s">
        <v>14673</v>
      </c>
    </row>
    <row r="4049" spans="1:6" x14ac:dyDescent="0.2">
      <c r="A4049" s="92"/>
      <c r="B4049" s="5" t="s">
        <v>9021</v>
      </c>
      <c r="C4049" s="5" t="s">
        <v>9022</v>
      </c>
      <c r="D4049" s="5" t="s">
        <v>2414</v>
      </c>
      <c r="E4049" s="16" t="b">
        <v>1</v>
      </c>
      <c r="F4049" s="38" t="s">
        <v>14674</v>
      </c>
    </row>
    <row r="4050" spans="1:6" x14ac:dyDescent="0.2">
      <c r="A4050" s="92"/>
      <c r="B4050" s="5" t="s">
        <v>9023</v>
      </c>
      <c r="C4050" s="5" t="s">
        <v>9024</v>
      </c>
      <c r="D4050" s="5" t="s">
        <v>2414</v>
      </c>
      <c r="E4050" s="16" t="b">
        <v>1</v>
      </c>
      <c r="F4050" s="38" t="s">
        <v>14675</v>
      </c>
    </row>
    <row r="4051" spans="1:6" x14ac:dyDescent="0.2">
      <c r="A4051" s="92"/>
      <c r="B4051" s="5" t="s">
        <v>9025</v>
      </c>
      <c r="C4051" s="5" t="s">
        <v>9026</v>
      </c>
      <c r="D4051" s="5" t="s">
        <v>2414</v>
      </c>
      <c r="E4051" s="16" t="b">
        <v>1</v>
      </c>
      <c r="F4051" s="38" t="s">
        <v>14676</v>
      </c>
    </row>
    <row r="4052" spans="1:6" x14ac:dyDescent="0.2">
      <c r="A4052" s="92"/>
      <c r="B4052" s="5" t="s">
        <v>9027</v>
      </c>
      <c r="C4052" s="5" t="s">
        <v>9028</v>
      </c>
      <c r="D4052" s="5" t="s">
        <v>2414</v>
      </c>
      <c r="E4052" s="16" t="b">
        <v>1</v>
      </c>
      <c r="F4052" s="38" t="s">
        <v>14677</v>
      </c>
    </row>
    <row r="4053" spans="1:6" x14ac:dyDescent="0.2">
      <c r="A4053" s="92"/>
      <c r="B4053" s="5" t="s">
        <v>9029</v>
      </c>
      <c r="C4053" s="5" t="s">
        <v>9030</v>
      </c>
      <c r="D4053" s="5" t="s">
        <v>2414</v>
      </c>
      <c r="E4053" s="16" t="b">
        <v>1</v>
      </c>
      <c r="F4053" s="38" t="s">
        <v>14678</v>
      </c>
    </row>
    <row r="4054" spans="1:6" x14ac:dyDescent="0.2">
      <c r="A4054" s="92"/>
      <c r="B4054" s="5" t="s">
        <v>9031</v>
      </c>
      <c r="C4054" s="5" t="s">
        <v>9032</v>
      </c>
      <c r="D4054" s="5" t="s">
        <v>2414</v>
      </c>
      <c r="E4054" s="16" t="b">
        <v>1</v>
      </c>
      <c r="F4054" s="38" t="s">
        <v>14679</v>
      </c>
    </row>
    <row r="4055" spans="1:6" x14ac:dyDescent="0.2">
      <c r="A4055" s="92"/>
      <c r="B4055" s="5" t="s">
        <v>9033</v>
      </c>
      <c r="C4055" s="5" t="s">
        <v>9034</v>
      </c>
      <c r="D4055" s="5" t="s">
        <v>8846</v>
      </c>
      <c r="E4055" s="16" t="b">
        <v>1</v>
      </c>
      <c r="F4055" s="38" t="s">
        <v>14680</v>
      </c>
    </row>
    <row r="4056" spans="1:6" x14ac:dyDescent="0.2">
      <c r="A4056" s="92"/>
      <c r="B4056" s="5" t="s">
        <v>9035</v>
      </c>
      <c r="C4056" s="5" t="s">
        <v>9036</v>
      </c>
      <c r="D4056" s="5" t="s">
        <v>2414</v>
      </c>
      <c r="E4056" s="16" t="b">
        <v>1</v>
      </c>
      <c r="F4056" s="38" t="s">
        <v>14681</v>
      </c>
    </row>
    <row r="4057" spans="1:6" x14ac:dyDescent="0.2">
      <c r="A4057" s="92"/>
      <c r="B4057" s="5" t="s">
        <v>9037</v>
      </c>
      <c r="C4057" s="5" t="s">
        <v>9038</v>
      </c>
      <c r="D4057" s="5" t="s">
        <v>2414</v>
      </c>
      <c r="E4057" s="16" t="b">
        <v>1</v>
      </c>
      <c r="F4057" s="38" t="s">
        <v>14682</v>
      </c>
    </row>
    <row r="4058" spans="1:6" x14ac:dyDescent="0.2">
      <c r="A4058" s="92"/>
      <c r="B4058" s="5" t="s">
        <v>9039</v>
      </c>
      <c r="C4058" s="5" t="s">
        <v>9040</v>
      </c>
      <c r="D4058" s="5" t="s">
        <v>2414</v>
      </c>
      <c r="E4058" s="16" t="b">
        <v>1</v>
      </c>
      <c r="F4058" s="38" t="s">
        <v>14683</v>
      </c>
    </row>
    <row r="4059" spans="1:6" x14ac:dyDescent="0.2">
      <c r="A4059" s="92"/>
      <c r="B4059" s="5" t="s">
        <v>9041</v>
      </c>
      <c r="C4059" s="5" t="s">
        <v>9042</v>
      </c>
      <c r="D4059" s="5" t="s">
        <v>2414</v>
      </c>
      <c r="E4059" s="16" t="b">
        <v>1</v>
      </c>
      <c r="F4059" s="38" t="s">
        <v>14684</v>
      </c>
    </row>
    <row r="4060" spans="1:6" x14ac:dyDescent="0.2">
      <c r="A4060" s="92"/>
      <c r="B4060" s="5" t="s">
        <v>9043</v>
      </c>
      <c r="C4060" s="5" t="s">
        <v>9044</v>
      </c>
      <c r="D4060" s="5" t="s">
        <v>2414</v>
      </c>
      <c r="E4060" s="16" t="b">
        <v>1</v>
      </c>
      <c r="F4060" s="38" t="s">
        <v>14685</v>
      </c>
    </row>
    <row r="4061" spans="1:6" x14ac:dyDescent="0.2">
      <c r="A4061" s="92"/>
      <c r="B4061" s="5" t="s">
        <v>9045</v>
      </c>
      <c r="C4061" s="5" t="s">
        <v>9046</v>
      </c>
      <c r="D4061" s="5" t="s">
        <v>2414</v>
      </c>
      <c r="E4061" s="16" t="b">
        <v>1</v>
      </c>
      <c r="F4061" s="38" t="s">
        <v>14686</v>
      </c>
    </row>
    <row r="4062" spans="1:6" x14ac:dyDescent="0.2">
      <c r="A4062" s="92"/>
      <c r="B4062" s="5" t="s">
        <v>9047</v>
      </c>
      <c r="C4062" s="5" t="s">
        <v>9048</v>
      </c>
      <c r="D4062" s="5" t="s">
        <v>2414</v>
      </c>
      <c r="E4062" s="16" t="b">
        <v>1</v>
      </c>
      <c r="F4062" s="38" t="s">
        <v>14687</v>
      </c>
    </row>
    <row r="4063" spans="1:6" x14ac:dyDescent="0.2">
      <c r="A4063" s="92"/>
      <c r="B4063" s="5" t="s">
        <v>9049</v>
      </c>
      <c r="C4063" s="5" t="s">
        <v>9050</v>
      </c>
      <c r="D4063" s="5" t="s">
        <v>2414</v>
      </c>
      <c r="E4063" s="16" t="b">
        <v>1</v>
      </c>
      <c r="F4063" s="38" t="s">
        <v>14688</v>
      </c>
    </row>
    <row r="4064" spans="1:6" x14ac:dyDescent="0.2">
      <c r="A4064" s="92"/>
      <c r="B4064" s="5" t="s">
        <v>9051</v>
      </c>
      <c r="C4064" s="5" t="s">
        <v>9052</v>
      </c>
      <c r="D4064" s="5" t="s">
        <v>2414</v>
      </c>
      <c r="E4064" s="16" t="b">
        <v>1</v>
      </c>
      <c r="F4064" s="38" t="s">
        <v>14689</v>
      </c>
    </row>
    <row r="4065" spans="1:6" x14ac:dyDescent="0.2">
      <c r="A4065" s="92"/>
      <c r="B4065" s="5" t="s">
        <v>9053</v>
      </c>
      <c r="C4065" s="5" t="s">
        <v>9054</v>
      </c>
      <c r="D4065" s="5" t="s">
        <v>2414</v>
      </c>
      <c r="E4065" s="16" t="b">
        <v>1</v>
      </c>
      <c r="F4065" s="38" t="s">
        <v>14690</v>
      </c>
    </row>
    <row r="4066" spans="1:6" x14ac:dyDescent="0.2">
      <c r="A4066" s="92"/>
      <c r="B4066" s="5" t="s">
        <v>9055</v>
      </c>
      <c r="C4066" s="5" t="s">
        <v>9056</v>
      </c>
      <c r="D4066" s="5" t="s">
        <v>2414</v>
      </c>
      <c r="E4066" s="16" t="b">
        <v>1</v>
      </c>
      <c r="F4066" s="38" t="s">
        <v>14691</v>
      </c>
    </row>
    <row r="4067" spans="1:6" x14ac:dyDescent="0.2">
      <c r="A4067" s="92"/>
      <c r="B4067" s="5" t="s">
        <v>9057</v>
      </c>
      <c r="C4067" s="5" t="s">
        <v>9058</v>
      </c>
      <c r="D4067" s="5" t="s">
        <v>2414</v>
      </c>
      <c r="E4067" s="16" t="b">
        <v>1</v>
      </c>
      <c r="F4067" s="38" t="s">
        <v>14692</v>
      </c>
    </row>
    <row r="4068" spans="1:6" x14ac:dyDescent="0.2">
      <c r="A4068" s="92"/>
      <c r="B4068" s="5" t="s">
        <v>9059</v>
      </c>
      <c r="C4068" s="5" t="s">
        <v>9060</v>
      </c>
      <c r="D4068" s="5" t="s">
        <v>2414</v>
      </c>
      <c r="E4068" s="16" t="b">
        <v>1</v>
      </c>
      <c r="F4068" s="38" t="s">
        <v>14693</v>
      </c>
    </row>
    <row r="4069" spans="1:6" x14ac:dyDescent="0.2">
      <c r="A4069" s="92"/>
      <c r="B4069" s="5" t="s">
        <v>9061</v>
      </c>
      <c r="C4069" s="5" t="s">
        <v>9062</v>
      </c>
      <c r="D4069" s="5" t="s">
        <v>2414</v>
      </c>
      <c r="E4069" s="16" t="b">
        <v>1</v>
      </c>
      <c r="F4069" s="38" t="s">
        <v>14694</v>
      </c>
    </row>
    <row r="4070" spans="1:6" x14ac:dyDescent="0.2">
      <c r="A4070" s="92"/>
      <c r="B4070" s="5" t="s">
        <v>9063</v>
      </c>
      <c r="C4070" s="5" t="s">
        <v>9064</v>
      </c>
      <c r="D4070" s="5" t="s">
        <v>2414</v>
      </c>
      <c r="E4070" s="16" t="b">
        <v>1</v>
      </c>
      <c r="F4070" s="38" t="s">
        <v>14695</v>
      </c>
    </row>
    <row r="4071" spans="1:6" x14ac:dyDescent="0.2">
      <c r="A4071" s="92"/>
      <c r="B4071" s="5" t="s">
        <v>9065</v>
      </c>
      <c r="C4071" s="5" t="s">
        <v>9066</v>
      </c>
      <c r="D4071" s="5" t="s">
        <v>2414</v>
      </c>
      <c r="E4071" s="16" t="b">
        <v>1</v>
      </c>
      <c r="F4071" s="38" t="s">
        <v>14696</v>
      </c>
    </row>
    <row r="4072" spans="1:6" x14ac:dyDescent="0.2">
      <c r="A4072" s="92"/>
      <c r="B4072" s="5" t="s">
        <v>9067</v>
      </c>
      <c r="C4072" s="5" t="s">
        <v>9068</v>
      </c>
      <c r="D4072" s="5" t="s">
        <v>2414</v>
      </c>
      <c r="E4072" s="16" t="b">
        <v>1</v>
      </c>
      <c r="F4072" s="38" t="s">
        <v>14697</v>
      </c>
    </row>
    <row r="4073" spans="1:6" x14ac:dyDescent="0.2">
      <c r="A4073" s="92"/>
      <c r="B4073" s="5" t="s">
        <v>9069</v>
      </c>
      <c r="C4073" s="5" t="s">
        <v>9070</v>
      </c>
      <c r="D4073" s="5" t="s">
        <v>2414</v>
      </c>
      <c r="E4073" s="16" t="b">
        <v>1</v>
      </c>
      <c r="F4073" s="38" t="s">
        <v>14698</v>
      </c>
    </row>
    <row r="4074" spans="1:6" x14ac:dyDescent="0.2">
      <c r="A4074" s="92"/>
      <c r="B4074" s="5" t="s">
        <v>9071</v>
      </c>
      <c r="C4074" s="5" t="s">
        <v>9072</v>
      </c>
      <c r="D4074" s="5" t="s">
        <v>2414</v>
      </c>
      <c r="E4074" s="16" t="b">
        <v>1</v>
      </c>
      <c r="F4074" s="38" t="s">
        <v>14699</v>
      </c>
    </row>
    <row r="4075" spans="1:6" x14ac:dyDescent="0.2">
      <c r="A4075" s="92"/>
      <c r="B4075" s="5" t="s">
        <v>9073</v>
      </c>
      <c r="C4075" s="5" t="s">
        <v>9074</v>
      </c>
      <c r="D4075" s="5" t="s">
        <v>2414</v>
      </c>
      <c r="E4075" s="16" t="b">
        <v>1</v>
      </c>
      <c r="F4075" s="38" t="s">
        <v>14700</v>
      </c>
    </row>
    <row r="4076" spans="1:6" x14ac:dyDescent="0.2">
      <c r="A4076" s="92"/>
      <c r="B4076" s="5" t="s">
        <v>9075</v>
      </c>
      <c r="C4076" s="5" t="s">
        <v>9076</v>
      </c>
      <c r="D4076" s="5" t="s">
        <v>2414</v>
      </c>
      <c r="E4076" s="16" t="b">
        <v>1</v>
      </c>
      <c r="F4076" s="38" t="s">
        <v>14701</v>
      </c>
    </row>
    <row r="4077" spans="1:6" x14ac:dyDescent="0.2">
      <c r="A4077" s="92"/>
      <c r="B4077" s="5" t="s">
        <v>9077</v>
      </c>
      <c r="C4077" s="5" t="s">
        <v>9078</v>
      </c>
      <c r="D4077" s="5" t="s">
        <v>2414</v>
      </c>
      <c r="E4077" s="16" t="b">
        <v>1</v>
      </c>
      <c r="F4077" s="38" t="s">
        <v>14702</v>
      </c>
    </row>
    <row r="4078" spans="1:6" x14ac:dyDescent="0.2">
      <c r="A4078" s="92"/>
      <c r="B4078" s="5" t="s">
        <v>9079</v>
      </c>
      <c r="C4078" s="5" t="s">
        <v>9080</v>
      </c>
      <c r="D4078" s="5" t="s">
        <v>2414</v>
      </c>
      <c r="E4078" s="16" t="b">
        <v>1</v>
      </c>
      <c r="F4078" s="38" t="s">
        <v>14703</v>
      </c>
    </row>
    <row r="4079" spans="1:6" x14ac:dyDescent="0.2">
      <c r="A4079" s="92"/>
      <c r="B4079" s="5" t="s">
        <v>9081</v>
      </c>
      <c r="C4079" s="5" t="s">
        <v>9082</v>
      </c>
      <c r="D4079" s="5" t="s">
        <v>2414</v>
      </c>
      <c r="E4079" s="16" t="b">
        <v>1</v>
      </c>
      <c r="F4079" s="38" t="s">
        <v>14704</v>
      </c>
    </row>
    <row r="4080" spans="1:6" x14ac:dyDescent="0.2">
      <c r="A4080" s="92"/>
      <c r="B4080" s="5" t="s">
        <v>9083</v>
      </c>
      <c r="C4080" s="5" t="s">
        <v>9084</v>
      </c>
      <c r="D4080" s="5" t="s">
        <v>2414</v>
      </c>
      <c r="E4080" s="16" t="b">
        <v>1</v>
      </c>
      <c r="F4080" s="38" t="s">
        <v>14705</v>
      </c>
    </row>
    <row r="4081" spans="1:6" x14ac:dyDescent="0.2">
      <c r="A4081" s="92"/>
      <c r="B4081" s="5" t="s">
        <v>9085</v>
      </c>
      <c r="C4081" s="5" t="s">
        <v>9086</v>
      </c>
      <c r="D4081" s="5" t="s">
        <v>2414</v>
      </c>
      <c r="E4081" s="16" t="b">
        <v>1</v>
      </c>
      <c r="F4081" s="38" t="s">
        <v>14706</v>
      </c>
    </row>
    <row r="4082" spans="1:6" x14ac:dyDescent="0.2">
      <c r="A4082" s="92"/>
      <c r="B4082" s="5" t="s">
        <v>9087</v>
      </c>
      <c r="C4082" s="5" t="s">
        <v>9088</v>
      </c>
      <c r="D4082" s="5" t="s">
        <v>2414</v>
      </c>
      <c r="E4082" s="16" t="b">
        <v>1</v>
      </c>
      <c r="F4082" s="38" t="s">
        <v>14707</v>
      </c>
    </row>
    <row r="4083" spans="1:6" x14ac:dyDescent="0.2">
      <c r="A4083" s="92"/>
      <c r="B4083" s="5" t="s">
        <v>9089</v>
      </c>
      <c r="C4083" s="5" t="s">
        <v>9090</v>
      </c>
      <c r="D4083" s="5" t="s">
        <v>2414</v>
      </c>
      <c r="E4083" s="16" t="b">
        <v>1</v>
      </c>
      <c r="F4083" s="38" t="s">
        <v>14708</v>
      </c>
    </row>
    <row r="4084" spans="1:6" x14ac:dyDescent="0.2">
      <c r="A4084" s="92"/>
      <c r="B4084" s="5" t="s">
        <v>9091</v>
      </c>
      <c r="C4084" s="5" t="s">
        <v>9092</v>
      </c>
      <c r="D4084" s="5" t="s">
        <v>8846</v>
      </c>
      <c r="E4084" s="16" t="b">
        <v>1</v>
      </c>
      <c r="F4084" s="38" t="s">
        <v>14709</v>
      </c>
    </row>
    <row r="4085" spans="1:6" x14ac:dyDescent="0.2">
      <c r="A4085" s="92"/>
      <c r="B4085" s="5" t="s">
        <v>9093</v>
      </c>
      <c r="C4085" s="5" t="s">
        <v>9094</v>
      </c>
      <c r="D4085" s="5" t="s">
        <v>2414</v>
      </c>
      <c r="E4085" s="16" t="b">
        <v>1</v>
      </c>
      <c r="F4085" s="38" t="s">
        <v>14710</v>
      </c>
    </row>
    <row r="4086" spans="1:6" x14ac:dyDescent="0.2">
      <c r="A4086" s="92"/>
      <c r="B4086" s="5" t="s">
        <v>9095</v>
      </c>
      <c r="C4086" s="5" t="s">
        <v>9096</v>
      </c>
      <c r="D4086" s="5" t="s">
        <v>2414</v>
      </c>
      <c r="E4086" s="16" t="b">
        <v>1</v>
      </c>
      <c r="F4086" s="38" t="s">
        <v>14711</v>
      </c>
    </row>
    <row r="4087" spans="1:6" x14ac:dyDescent="0.2">
      <c r="A4087" s="92"/>
      <c r="B4087" s="5" t="s">
        <v>9097</v>
      </c>
      <c r="C4087" s="5" t="s">
        <v>9098</v>
      </c>
      <c r="D4087" s="5" t="s">
        <v>2414</v>
      </c>
      <c r="E4087" s="16" t="b">
        <v>1</v>
      </c>
      <c r="F4087" s="38" t="s">
        <v>14712</v>
      </c>
    </row>
    <row r="4088" spans="1:6" x14ac:dyDescent="0.2">
      <c r="A4088" s="92"/>
      <c r="B4088" s="5" t="s">
        <v>9099</v>
      </c>
      <c r="C4088" s="5" t="s">
        <v>9100</v>
      </c>
      <c r="D4088" s="5" t="s">
        <v>2414</v>
      </c>
      <c r="E4088" s="16" t="b">
        <v>1</v>
      </c>
      <c r="F4088" s="38" t="s">
        <v>14713</v>
      </c>
    </row>
    <row r="4089" spans="1:6" x14ac:dyDescent="0.2">
      <c r="A4089" s="92"/>
      <c r="B4089" s="5" t="s">
        <v>9101</v>
      </c>
      <c r="C4089" s="5" t="s">
        <v>9102</v>
      </c>
      <c r="D4089" s="5" t="s">
        <v>2414</v>
      </c>
      <c r="E4089" s="16" t="b">
        <v>1</v>
      </c>
      <c r="F4089" s="38" t="s">
        <v>14714</v>
      </c>
    </row>
    <row r="4090" spans="1:6" x14ac:dyDescent="0.2">
      <c r="A4090" s="92"/>
      <c r="B4090" s="5" t="s">
        <v>9103</v>
      </c>
      <c r="C4090" s="5" t="s">
        <v>9104</v>
      </c>
      <c r="D4090" s="5" t="s">
        <v>2414</v>
      </c>
      <c r="E4090" s="16" t="b">
        <v>1</v>
      </c>
      <c r="F4090" s="38" t="s">
        <v>14715</v>
      </c>
    </row>
    <row r="4091" spans="1:6" x14ac:dyDescent="0.2">
      <c r="A4091" s="92"/>
      <c r="B4091" s="5" t="s">
        <v>9105</v>
      </c>
      <c r="C4091" s="5" t="s">
        <v>9106</v>
      </c>
      <c r="D4091" s="5" t="s">
        <v>2414</v>
      </c>
      <c r="E4091" s="16" t="b">
        <v>1</v>
      </c>
      <c r="F4091" s="38" t="s">
        <v>14716</v>
      </c>
    </row>
    <row r="4092" spans="1:6" x14ac:dyDescent="0.2">
      <c r="A4092" s="92"/>
      <c r="B4092" s="5" t="s">
        <v>9107</v>
      </c>
      <c r="C4092" s="5" t="s">
        <v>9108</v>
      </c>
      <c r="D4092" s="5" t="s">
        <v>2414</v>
      </c>
      <c r="E4092" s="16" t="b">
        <v>1</v>
      </c>
      <c r="F4092" s="38" t="s">
        <v>14717</v>
      </c>
    </row>
    <row r="4093" spans="1:6" x14ac:dyDescent="0.2">
      <c r="A4093" s="92"/>
      <c r="B4093" s="5" t="s">
        <v>9109</v>
      </c>
      <c r="C4093" s="5" t="s">
        <v>9110</v>
      </c>
      <c r="D4093" s="5" t="s">
        <v>2414</v>
      </c>
      <c r="E4093" s="16" t="b">
        <v>1</v>
      </c>
      <c r="F4093" s="38" t="s">
        <v>14718</v>
      </c>
    </row>
    <row r="4094" spans="1:6" x14ac:dyDescent="0.2">
      <c r="A4094" s="92"/>
      <c r="B4094" s="5" t="s">
        <v>9111</v>
      </c>
      <c r="C4094" s="5" t="s">
        <v>9112</v>
      </c>
      <c r="D4094" s="5" t="s">
        <v>2414</v>
      </c>
      <c r="E4094" s="16" t="b">
        <v>1</v>
      </c>
      <c r="F4094" s="38" t="s">
        <v>14719</v>
      </c>
    </row>
    <row r="4095" spans="1:6" x14ac:dyDescent="0.2">
      <c r="A4095" s="92"/>
      <c r="B4095" s="5" t="s">
        <v>9113</v>
      </c>
      <c r="C4095" s="5" t="s">
        <v>9114</v>
      </c>
      <c r="D4095" s="5" t="s">
        <v>2414</v>
      </c>
      <c r="E4095" s="16" t="b">
        <v>1</v>
      </c>
      <c r="F4095" s="38" t="s">
        <v>14720</v>
      </c>
    </row>
    <row r="4096" spans="1:6" x14ac:dyDescent="0.2">
      <c r="A4096" s="92"/>
      <c r="B4096" s="5" t="s">
        <v>9115</v>
      </c>
      <c r="C4096" s="5" t="s">
        <v>9116</v>
      </c>
      <c r="D4096" s="5" t="s">
        <v>2414</v>
      </c>
      <c r="E4096" s="16" t="b">
        <v>1</v>
      </c>
      <c r="F4096" s="38" t="s">
        <v>14721</v>
      </c>
    </row>
    <row r="4097" spans="1:6" x14ac:dyDescent="0.2">
      <c r="A4097" s="92"/>
      <c r="B4097" s="5" t="s">
        <v>9117</v>
      </c>
      <c r="C4097" s="5" t="s">
        <v>9118</v>
      </c>
      <c r="D4097" s="5" t="s">
        <v>2414</v>
      </c>
      <c r="E4097" s="16" t="b">
        <v>1</v>
      </c>
      <c r="F4097" s="38" t="s">
        <v>14722</v>
      </c>
    </row>
    <row r="4098" spans="1:6" x14ac:dyDescent="0.2">
      <c r="A4098" s="92"/>
      <c r="B4098" s="5" t="s">
        <v>9119</v>
      </c>
      <c r="C4098" s="5" t="s">
        <v>9120</v>
      </c>
      <c r="D4098" s="5" t="s">
        <v>2414</v>
      </c>
      <c r="E4098" s="16" t="b">
        <v>1</v>
      </c>
      <c r="F4098" s="38" t="s">
        <v>14723</v>
      </c>
    </row>
    <row r="4099" spans="1:6" x14ac:dyDescent="0.2">
      <c r="A4099" s="92"/>
      <c r="B4099" s="5" t="s">
        <v>9121</v>
      </c>
      <c r="C4099" s="5" t="s">
        <v>9122</v>
      </c>
      <c r="D4099" s="5" t="s">
        <v>2414</v>
      </c>
      <c r="E4099" s="16" t="b">
        <v>1</v>
      </c>
      <c r="F4099" s="38" t="s">
        <v>14724</v>
      </c>
    </row>
    <row r="4100" spans="1:6" x14ac:dyDescent="0.2">
      <c r="A4100" s="92"/>
      <c r="B4100" s="5" t="s">
        <v>9123</v>
      </c>
      <c r="C4100" s="5" t="s">
        <v>9124</v>
      </c>
      <c r="D4100" s="5" t="s">
        <v>2414</v>
      </c>
      <c r="E4100" s="16" t="b">
        <v>1</v>
      </c>
      <c r="F4100" s="38" t="s">
        <v>14725</v>
      </c>
    </row>
    <row r="4101" spans="1:6" x14ac:dyDescent="0.2">
      <c r="A4101" s="92"/>
      <c r="B4101" s="5" t="s">
        <v>9125</v>
      </c>
      <c r="C4101" s="5" t="s">
        <v>9126</v>
      </c>
      <c r="D4101" s="5" t="s">
        <v>2414</v>
      </c>
      <c r="E4101" s="16" t="b">
        <v>1</v>
      </c>
      <c r="F4101" s="38" t="s">
        <v>14726</v>
      </c>
    </row>
    <row r="4102" spans="1:6" x14ac:dyDescent="0.2">
      <c r="A4102" s="92"/>
      <c r="B4102" s="5" t="s">
        <v>9127</v>
      </c>
      <c r="C4102" s="5" t="s">
        <v>9128</v>
      </c>
      <c r="D4102" s="5" t="s">
        <v>2414</v>
      </c>
      <c r="E4102" s="16" t="b">
        <v>1</v>
      </c>
      <c r="F4102" s="38" t="s">
        <v>14727</v>
      </c>
    </row>
    <row r="4103" spans="1:6" x14ac:dyDescent="0.2">
      <c r="A4103" s="92"/>
      <c r="B4103" s="5" t="s">
        <v>9129</v>
      </c>
      <c r="C4103" s="5" t="s">
        <v>9130</v>
      </c>
      <c r="D4103" s="5" t="s">
        <v>2414</v>
      </c>
      <c r="E4103" s="16" t="b">
        <v>1</v>
      </c>
      <c r="F4103" s="38" t="s">
        <v>14728</v>
      </c>
    </row>
    <row r="4104" spans="1:6" x14ac:dyDescent="0.2">
      <c r="A4104" s="93"/>
      <c r="B4104" s="14" t="s">
        <v>9131</v>
      </c>
      <c r="C4104" s="14" t="s">
        <v>9132</v>
      </c>
      <c r="D4104" s="14" t="s">
        <v>2414</v>
      </c>
      <c r="E4104" s="17" t="b">
        <v>1</v>
      </c>
      <c r="F4104" s="39" t="s">
        <v>14729</v>
      </c>
    </row>
    <row r="4105" spans="1:6" x14ac:dyDescent="0.2">
      <c r="A4105" s="91" t="str">
        <f>HYPERLINK("[#]Codes_for_GE_Names!A252:H252","SOLOMON ISLANDS")</f>
        <v>SOLOMON ISLANDS</v>
      </c>
      <c r="B4105" s="11" t="s">
        <v>9133</v>
      </c>
      <c r="C4105" s="11" t="s">
        <v>2504</v>
      </c>
      <c r="D4105" s="11" t="s">
        <v>1589</v>
      </c>
      <c r="E4105" s="15" t="b">
        <v>1</v>
      </c>
      <c r="F4105" s="43" t="s">
        <v>14730</v>
      </c>
    </row>
    <row r="4106" spans="1:6" x14ac:dyDescent="0.2">
      <c r="A4106" s="92"/>
      <c r="B4106" s="5" t="s">
        <v>9134</v>
      </c>
      <c r="C4106" s="5" t="s">
        <v>8170</v>
      </c>
      <c r="D4106" s="5" t="s">
        <v>1589</v>
      </c>
      <c r="E4106" s="16" t="b">
        <v>1</v>
      </c>
      <c r="F4106" s="38" t="s">
        <v>14731</v>
      </c>
    </row>
    <row r="4107" spans="1:6" x14ac:dyDescent="0.2">
      <c r="A4107" s="92"/>
      <c r="B4107" s="5" t="s">
        <v>9135</v>
      </c>
      <c r="C4107" s="5" t="s">
        <v>9136</v>
      </c>
      <c r="D4107" s="5" t="s">
        <v>1589</v>
      </c>
      <c r="E4107" s="16" t="b">
        <v>1</v>
      </c>
      <c r="F4107" s="38" t="s">
        <v>14732</v>
      </c>
    </row>
    <row r="4108" spans="1:6" x14ac:dyDescent="0.2">
      <c r="A4108" s="92"/>
      <c r="B4108" s="5" t="s">
        <v>9137</v>
      </c>
      <c r="C4108" s="5" t="s">
        <v>9138</v>
      </c>
      <c r="D4108" s="5" t="s">
        <v>1912</v>
      </c>
      <c r="E4108" s="16" t="b">
        <v>1</v>
      </c>
      <c r="F4108" s="38" t="s">
        <v>14733</v>
      </c>
    </row>
    <row r="4109" spans="1:6" x14ac:dyDescent="0.2">
      <c r="A4109" s="92"/>
      <c r="B4109" s="5" t="s">
        <v>9139</v>
      </c>
      <c r="C4109" s="5" t="s">
        <v>9140</v>
      </c>
      <c r="D4109" s="5" t="s">
        <v>1589</v>
      </c>
      <c r="E4109" s="16" t="b">
        <v>1</v>
      </c>
      <c r="F4109" s="38" t="s">
        <v>14734</v>
      </c>
    </row>
    <row r="4110" spans="1:6" x14ac:dyDescent="0.2">
      <c r="A4110" s="92"/>
      <c r="B4110" s="5" t="s">
        <v>9141</v>
      </c>
      <c r="C4110" s="5" t="s">
        <v>9142</v>
      </c>
      <c r="D4110" s="5" t="s">
        <v>1589</v>
      </c>
      <c r="E4110" s="16" t="b">
        <v>1</v>
      </c>
      <c r="F4110" s="38" t="s">
        <v>14735</v>
      </c>
    </row>
    <row r="4111" spans="1:6" x14ac:dyDescent="0.2">
      <c r="A4111" s="92"/>
      <c r="B4111" s="5" t="s">
        <v>9143</v>
      </c>
      <c r="C4111" s="5" t="s">
        <v>9144</v>
      </c>
      <c r="D4111" s="5" t="s">
        <v>1589</v>
      </c>
      <c r="E4111" s="16" t="b">
        <v>1</v>
      </c>
      <c r="F4111" s="38" t="s">
        <v>14736</v>
      </c>
    </row>
    <row r="4112" spans="1:6" x14ac:dyDescent="0.2">
      <c r="A4112" s="92"/>
      <c r="B4112" s="5" t="s">
        <v>9145</v>
      </c>
      <c r="C4112" s="5" t="s">
        <v>9146</v>
      </c>
      <c r="D4112" s="5" t="s">
        <v>1589</v>
      </c>
      <c r="E4112" s="16" t="b">
        <v>1</v>
      </c>
      <c r="F4112" s="38" t="s">
        <v>14737</v>
      </c>
    </row>
    <row r="4113" spans="1:6" x14ac:dyDescent="0.2">
      <c r="A4113" s="92"/>
      <c r="B4113" s="5" t="s">
        <v>9147</v>
      </c>
      <c r="C4113" s="5" t="s">
        <v>9148</v>
      </c>
      <c r="D4113" s="5" t="s">
        <v>1589</v>
      </c>
      <c r="E4113" s="16" t="b">
        <v>1</v>
      </c>
      <c r="F4113" s="38" t="s">
        <v>14738</v>
      </c>
    </row>
    <row r="4114" spans="1:6" x14ac:dyDescent="0.2">
      <c r="A4114" s="93"/>
      <c r="B4114" s="14" t="s">
        <v>9149</v>
      </c>
      <c r="C4114" s="14" t="s">
        <v>3983</v>
      </c>
      <c r="D4114" s="14" t="s">
        <v>1589</v>
      </c>
      <c r="E4114" s="17" t="b">
        <v>1</v>
      </c>
      <c r="F4114" s="39" t="s">
        <v>14739</v>
      </c>
    </row>
    <row r="4115" spans="1:6" x14ac:dyDescent="0.2">
      <c r="A4115" s="91" t="str">
        <f>HYPERLINK("[#]Codes_for_GE_Names!A253:H253","SOMALIA")</f>
        <v>SOMALIA</v>
      </c>
      <c r="B4115" s="11" t="s">
        <v>9150</v>
      </c>
      <c r="C4115" s="11" t="s">
        <v>9151</v>
      </c>
      <c r="D4115" s="11" t="s">
        <v>1891</v>
      </c>
      <c r="E4115" s="15" t="b">
        <v>1</v>
      </c>
      <c r="F4115" s="43" t="s">
        <v>14740</v>
      </c>
    </row>
    <row r="4116" spans="1:6" x14ac:dyDescent="0.2">
      <c r="A4116" s="92"/>
      <c r="B4116" s="5" t="s">
        <v>9152</v>
      </c>
      <c r="C4116" s="5" t="s">
        <v>9153</v>
      </c>
      <c r="D4116" s="5" t="s">
        <v>1891</v>
      </c>
      <c r="E4116" s="16" t="b">
        <v>1</v>
      </c>
      <c r="F4116" s="38" t="s">
        <v>14741</v>
      </c>
    </row>
    <row r="4117" spans="1:6" x14ac:dyDescent="0.2">
      <c r="A4117" s="92"/>
      <c r="B4117" s="5" t="s">
        <v>9154</v>
      </c>
      <c r="C4117" s="5" t="s">
        <v>9155</v>
      </c>
      <c r="D4117" s="5" t="s">
        <v>1891</v>
      </c>
      <c r="E4117" s="16" t="b">
        <v>1</v>
      </c>
      <c r="F4117" s="38" t="s">
        <v>14742</v>
      </c>
    </row>
    <row r="4118" spans="1:6" x14ac:dyDescent="0.2">
      <c r="A4118" s="92"/>
      <c r="B4118" s="5" t="s">
        <v>9156</v>
      </c>
      <c r="C4118" s="5" t="s">
        <v>9157</v>
      </c>
      <c r="D4118" s="5" t="s">
        <v>1891</v>
      </c>
      <c r="E4118" s="16" t="b">
        <v>1</v>
      </c>
      <c r="F4118" s="38" t="s">
        <v>14743</v>
      </c>
    </row>
    <row r="4119" spans="1:6" x14ac:dyDescent="0.2">
      <c r="A4119" s="92"/>
      <c r="B4119" s="5" t="s">
        <v>9158</v>
      </c>
      <c r="C4119" s="5" t="s">
        <v>9159</v>
      </c>
      <c r="D4119" s="5" t="s">
        <v>1891</v>
      </c>
      <c r="E4119" s="16" t="b">
        <v>1</v>
      </c>
      <c r="F4119" s="38" t="s">
        <v>14744</v>
      </c>
    </row>
    <row r="4120" spans="1:6" x14ac:dyDescent="0.2">
      <c r="A4120" s="92"/>
      <c r="B4120" s="5" t="s">
        <v>9160</v>
      </c>
      <c r="C4120" s="5" t="s">
        <v>9161</v>
      </c>
      <c r="D4120" s="5" t="s">
        <v>1891</v>
      </c>
      <c r="E4120" s="16" t="b">
        <v>1</v>
      </c>
      <c r="F4120" s="38" t="s">
        <v>14745</v>
      </c>
    </row>
    <row r="4121" spans="1:6" x14ac:dyDescent="0.2">
      <c r="A4121" s="92"/>
      <c r="B4121" s="5" t="s">
        <v>9162</v>
      </c>
      <c r="C4121" s="5" t="s">
        <v>9163</v>
      </c>
      <c r="D4121" s="5" t="s">
        <v>1891</v>
      </c>
      <c r="E4121" s="16" t="b">
        <v>1</v>
      </c>
      <c r="F4121" s="38" t="s">
        <v>14746</v>
      </c>
    </row>
    <row r="4122" spans="1:6" x14ac:dyDescent="0.2">
      <c r="A4122" s="92"/>
      <c r="B4122" s="5" t="s">
        <v>9164</v>
      </c>
      <c r="C4122" s="5" t="s">
        <v>9165</v>
      </c>
      <c r="D4122" s="5" t="s">
        <v>1891</v>
      </c>
      <c r="E4122" s="16" t="b">
        <v>1</v>
      </c>
      <c r="F4122" s="38" t="s">
        <v>14747</v>
      </c>
    </row>
    <row r="4123" spans="1:6" x14ac:dyDescent="0.2">
      <c r="A4123" s="92"/>
      <c r="B4123" s="5" t="s">
        <v>9166</v>
      </c>
      <c r="C4123" s="5" t="s">
        <v>9167</v>
      </c>
      <c r="D4123" s="5" t="s">
        <v>1891</v>
      </c>
      <c r="E4123" s="16" t="b">
        <v>1</v>
      </c>
      <c r="F4123" s="38" t="s">
        <v>14748</v>
      </c>
    </row>
    <row r="4124" spans="1:6" x14ac:dyDescent="0.2">
      <c r="A4124" s="92"/>
      <c r="B4124" s="5" t="s">
        <v>9168</v>
      </c>
      <c r="C4124" s="5" t="s">
        <v>9169</v>
      </c>
      <c r="D4124" s="5" t="s">
        <v>1891</v>
      </c>
      <c r="E4124" s="16" t="b">
        <v>1</v>
      </c>
      <c r="F4124" s="38" t="s">
        <v>14749</v>
      </c>
    </row>
    <row r="4125" spans="1:6" x14ac:dyDescent="0.2">
      <c r="A4125" s="92"/>
      <c r="B4125" s="5" t="s">
        <v>9170</v>
      </c>
      <c r="C4125" s="5" t="s">
        <v>9171</v>
      </c>
      <c r="D4125" s="5" t="s">
        <v>1891</v>
      </c>
      <c r="E4125" s="16" t="b">
        <v>1</v>
      </c>
      <c r="F4125" s="38" t="s">
        <v>14750</v>
      </c>
    </row>
    <row r="4126" spans="1:6" x14ac:dyDescent="0.2">
      <c r="A4126" s="92"/>
      <c r="B4126" s="5" t="s">
        <v>9172</v>
      </c>
      <c r="C4126" s="5" t="s">
        <v>9173</v>
      </c>
      <c r="D4126" s="5" t="s">
        <v>1891</v>
      </c>
      <c r="E4126" s="16" t="b">
        <v>1</v>
      </c>
      <c r="F4126" s="38" t="s">
        <v>14751</v>
      </c>
    </row>
    <row r="4127" spans="1:6" x14ac:dyDescent="0.2">
      <c r="A4127" s="92"/>
      <c r="B4127" s="5" t="s">
        <v>9174</v>
      </c>
      <c r="C4127" s="5" t="s">
        <v>9175</v>
      </c>
      <c r="D4127" s="5" t="s">
        <v>1891</v>
      </c>
      <c r="E4127" s="16" t="b">
        <v>1</v>
      </c>
      <c r="F4127" s="38" t="s">
        <v>14752</v>
      </c>
    </row>
    <row r="4128" spans="1:6" x14ac:dyDescent="0.2">
      <c r="A4128" s="92"/>
      <c r="B4128" s="5" t="s">
        <v>9176</v>
      </c>
      <c r="C4128" s="5" t="s">
        <v>9177</v>
      </c>
      <c r="D4128" s="5" t="s">
        <v>1891</v>
      </c>
      <c r="E4128" s="16" t="b">
        <v>1</v>
      </c>
      <c r="F4128" s="38" t="s">
        <v>14753</v>
      </c>
    </row>
    <row r="4129" spans="1:6" x14ac:dyDescent="0.2">
      <c r="A4129" s="92"/>
      <c r="B4129" s="5" t="s">
        <v>9178</v>
      </c>
      <c r="C4129" s="5" t="s">
        <v>9179</v>
      </c>
      <c r="D4129" s="5" t="s">
        <v>1891</v>
      </c>
      <c r="E4129" s="16" t="b">
        <v>1</v>
      </c>
      <c r="F4129" s="38" t="s">
        <v>14754</v>
      </c>
    </row>
    <row r="4130" spans="1:6" x14ac:dyDescent="0.2">
      <c r="A4130" s="92"/>
      <c r="B4130" s="5" t="s">
        <v>9180</v>
      </c>
      <c r="C4130" s="5" t="s">
        <v>9181</v>
      </c>
      <c r="D4130" s="5" t="s">
        <v>1891</v>
      </c>
      <c r="E4130" s="16" t="b">
        <v>1</v>
      </c>
      <c r="F4130" s="38" t="s">
        <v>14755</v>
      </c>
    </row>
    <row r="4131" spans="1:6" x14ac:dyDescent="0.2">
      <c r="A4131" s="92"/>
      <c r="B4131" s="5" t="s">
        <v>9182</v>
      </c>
      <c r="C4131" s="5" t="s">
        <v>9183</v>
      </c>
      <c r="D4131" s="5" t="s">
        <v>1891</v>
      </c>
      <c r="E4131" s="16" t="b">
        <v>1</v>
      </c>
      <c r="F4131" s="38" t="s">
        <v>14756</v>
      </c>
    </row>
    <row r="4132" spans="1:6" x14ac:dyDescent="0.2">
      <c r="A4132" s="93"/>
      <c r="B4132" s="14" t="s">
        <v>9184</v>
      </c>
      <c r="C4132" s="14" t="s">
        <v>9185</v>
      </c>
      <c r="D4132" s="14" t="s">
        <v>1891</v>
      </c>
      <c r="E4132" s="17" t="b">
        <v>1</v>
      </c>
      <c r="F4132" s="39" t="s">
        <v>14757</v>
      </c>
    </row>
    <row r="4133" spans="1:6" x14ac:dyDescent="0.2">
      <c r="A4133" s="91" t="str">
        <f>HYPERLINK("[#]Codes_for_GE_Names!A254:H254","SOUTH AFRICA")</f>
        <v>SOUTH AFRICA</v>
      </c>
      <c r="B4133" s="11" t="s">
        <v>9186</v>
      </c>
      <c r="C4133" s="11" t="s">
        <v>9187</v>
      </c>
      <c r="D4133" s="11" t="s">
        <v>1589</v>
      </c>
      <c r="E4133" s="15" t="b">
        <v>1</v>
      </c>
      <c r="F4133" s="43" t="s">
        <v>14758</v>
      </c>
    </row>
    <row r="4134" spans="1:6" x14ac:dyDescent="0.2">
      <c r="A4134" s="92"/>
      <c r="B4134" s="5" t="s">
        <v>9188</v>
      </c>
      <c r="C4134" s="5" t="s">
        <v>9189</v>
      </c>
      <c r="D4134" s="5" t="s">
        <v>1589</v>
      </c>
      <c r="E4134" s="16" t="b">
        <v>1</v>
      </c>
      <c r="F4134" s="38" t="s">
        <v>14759</v>
      </c>
    </row>
    <row r="4135" spans="1:6" x14ac:dyDescent="0.2">
      <c r="A4135" s="92"/>
      <c r="B4135" s="5" t="s">
        <v>15861</v>
      </c>
      <c r="C4135" s="5" t="s">
        <v>9190</v>
      </c>
      <c r="D4135" s="5" t="s">
        <v>1589</v>
      </c>
      <c r="E4135" s="16" t="b">
        <v>1</v>
      </c>
      <c r="F4135" s="38" t="s">
        <v>14760</v>
      </c>
    </row>
    <row r="4136" spans="1:6" x14ac:dyDescent="0.2">
      <c r="A4136" s="92"/>
      <c r="B4136" s="5" t="s">
        <v>15862</v>
      </c>
      <c r="C4136" s="5" t="s">
        <v>9191</v>
      </c>
      <c r="D4136" s="5" t="s">
        <v>1589</v>
      </c>
      <c r="E4136" s="16" t="b">
        <v>1</v>
      </c>
      <c r="F4136" s="38" t="s">
        <v>14761</v>
      </c>
    </row>
    <row r="4137" spans="1:6" x14ac:dyDescent="0.2">
      <c r="A4137" s="92"/>
      <c r="B4137" s="5" t="s">
        <v>9192</v>
      </c>
      <c r="C4137" s="5" t="s">
        <v>9193</v>
      </c>
      <c r="D4137" s="5" t="s">
        <v>1589</v>
      </c>
      <c r="E4137" s="16" t="b">
        <v>1</v>
      </c>
      <c r="F4137" s="38" t="s">
        <v>14762</v>
      </c>
    </row>
    <row r="4138" spans="1:6" x14ac:dyDescent="0.2">
      <c r="A4138" s="92"/>
      <c r="B4138" s="5" t="s">
        <v>9194</v>
      </c>
      <c r="C4138" s="5" t="s">
        <v>9195</v>
      </c>
      <c r="D4138" s="5" t="s">
        <v>1589</v>
      </c>
      <c r="E4138" s="16" t="b">
        <v>1</v>
      </c>
      <c r="F4138" s="38" t="s">
        <v>14763</v>
      </c>
    </row>
    <row r="4139" spans="1:6" x14ac:dyDescent="0.2">
      <c r="A4139" s="92"/>
      <c r="B4139" s="5" t="s">
        <v>9196</v>
      </c>
      <c r="C4139" s="5" t="s">
        <v>9197</v>
      </c>
      <c r="D4139" s="5" t="s">
        <v>1589</v>
      </c>
      <c r="E4139" s="16" t="b">
        <v>1</v>
      </c>
      <c r="F4139" s="38" t="s">
        <v>14764</v>
      </c>
    </row>
    <row r="4140" spans="1:6" x14ac:dyDescent="0.2">
      <c r="A4140" s="92"/>
      <c r="B4140" s="5" t="s">
        <v>9198</v>
      </c>
      <c r="C4140" s="5" t="s">
        <v>2527</v>
      </c>
      <c r="D4140" s="5" t="s">
        <v>1589</v>
      </c>
      <c r="E4140" s="16" t="b">
        <v>1</v>
      </c>
      <c r="F4140" s="38" t="s">
        <v>14765</v>
      </c>
    </row>
    <row r="4141" spans="1:6" x14ac:dyDescent="0.2">
      <c r="A4141" s="93"/>
      <c r="B4141" s="14" t="s">
        <v>9199</v>
      </c>
      <c r="C4141" s="14" t="s">
        <v>9200</v>
      </c>
      <c r="D4141" s="14" t="s">
        <v>1589</v>
      </c>
      <c r="E4141" s="17" t="b">
        <v>1</v>
      </c>
      <c r="F4141" s="39" t="s">
        <v>14766</v>
      </c>
    </row>
    <row r="4142" spans="1:6" x14ac:dyDescent="0.2">
      <c r="A4142" s="91" t="str">
        <f>HYPERLINK("[#]Codes_for_GE_Names!A256:H256","SOUTH SUDAN")</f>
        <v>SOUTH SUDAN</v>
      </c>
      <c r="B4142" s="11" t="s">
        <v>9201</v>
      </c>
      <c r="C4142" s="11" t="s">
        <v>9202</v>
      </c>
      <c r="D4142" s="11" t="s">
        <v>1918</v>
      </c>
      <c r="E4142" s="15" t="b">
        <v>1</v>
      </c>
      <c r="F4142" s="43" t="s">
        <v>14767</v>
      </c>
    </row>
    <row r="4143" spans="1:6" x14ac:dyDescent="0.2">
      <c r="A4143" s="92"/>
      <c r="B4143" s="5" t="s">
        <v>9203</v>
      </c>
      <c r="C4143" s="5" t="s">
        <v>9204</v>
      </c>
      <c r="D4143" s="5" t="s">
        <v>1918</v>
      </c>
      <c r="E4143" s="16" t="b">
        <v>1</v>
      </c>
      <c r="F4143" s="38" t="s">
        <v>14768</v>
      </c>
    </row>
    <row r="4144" spans="1:6" x14ac:dyDescent="0.2">
      <c r="A4144" s="92"/>
      <c r="B4144" s="5" t="s">
        <v>9205</v>
      </c>
      <c r="C4144" s="5" t="s">
        <v>9206</v>
      </c>
      <c r="D4144" s="5" t="s">
        <v>1918</v>
      </c>
      <c r="E4144" s="16" t="b">
        <v>1</v>
      </c>
      <c r="F4144" s="38" t="s">
        <v>14769</v>
      </c>
    </row>
    <row r="4145" spans="1:6" x14ac:dyDescent="0.2">
      <c r="A4145" s="92"/>
      <c r="B4145" s="5" t="s">
        <v>9207</v>
      </c>
      <c r="C4145" s="5" t="s">
        <v>9208</v>
      </c>
      <c r="D4145" s="5" t="s">
        <v>1918</v>
      </c>
      <c r="E4145" s="16" t="b">
        <v>1</v>
      </c>
      <c r="F4145" s="38" t="s">
        <v>14770</v>
      </c>
    </row>
    <row r="4146" spans="1:6" x14ac:dyDescent="0.2">
      <c r="A4146" s="92"/>
      <c r="B4146" s="5" t="s">
        <v>9209</v>
      </c>
      <c r="C4146" s="5" t="s">
        <v>9210</v>
      </c>
      <c r="D4146" s="5" t="s">
        <v>1918</v>
      </c>
      <c r="E4146" s="16" t="b">
        <v>1</v>
      </c>
      <c r="F4146" s="38" t="s">
        <v>14771</v>
      </c>
    </row>
    <row r="4147" spans="1:6" x14ac:dyDescent="0.2">
      <c r="A4147" s="92"/>
      <c r="B4147" s="5" t="s">
        <v>9211</v>
      </c>
      <c r="C4147" s="5" t="s">
        <v>9212</v>
      </c>
      <c r="D4147" s="5" t="s">
        <v>1918</v>
      </c>
      <c r="E4147" s="16" t="b">
        <v>1</v>
      </c>
      <c r="F4147" s="38" t="s">
        <v>14772</v>
      </c>
    </row>
    <row r="4148" spans="1:6" x14ac:dyDescent="0.2">
      <c r="A4148" s="92"/>
      <c r="B4148" s="5" t="s">
        <v>9213</v>
      </c>
      <c r="C4148" s="5" t="s">
        <v>9214</v>
      </c>
      <c r="D4148" s="5" t="s">
        <v>1918</v>
      </c>
      <c r="E4148" s="16" t="b">
        <v>1</v>
      </c>
      <c r="F4148" s="38" t="s">
        <v>14773</v>
      </c>
    </row>
    <row r="4149" spans="1:6" x14ac:dyDescent="0.2">
      <c r="A4149" s="92"/>
      <c r="B4149" s="5" t="s">
        <v>9215</v>
      </c>
      <c r="C4149" s="5" t="s">
        <v>9216</v>
      </c>
      <c r="D4149" s="5" t="s">
        <v>1918</v>
      </c>
      <c r="E4149" s="16" t="b">
        <v>1</v>
      </c>
      <c r="F4149" s="38" t="s">
        <v>14774</v>
      </c>
    </row>
    <row r="4150" spans="1:6" x14ac:dyDescent="0.2">
      <c r="A4150" s="92"/>
      <c r="B4150" s="5" t="s">
        <v>9217</v>
      </c>
      <c r="C4150" s="5" t="s">
        <v>9218</v>
      </c>
      <c r="D4150" s="5" t="s">
        <v>1918</v>
      </c>
      <c r="E4150" s="16" t="b">
        <v>1</v>
      </c>
      <c r="F4150" s="38" t="s">
        <v>14775</v>
      </c>
    </row>
    <row r="4151" spans="1:6" x14ac:dyDescent="0.2">
      <c r="A4151" s="93"/>
      <c r="B4151" s="14" t="s">
        <v>9219</v>
      </c>
      <c r="C4151" s="14" t="s">
        <v>9220</v>
      </c>
      <c r="D4151" s="14" t="s">
        <v>1918</v>
      </c>
      <c r="E4151" s="17" t="b">
        <v>1</v>
      </c>
      <c r="F4151" s="39" t="s">
        <v>14776</v>
      </c>
    </row>
    <row r="4152" spans="1:6" x14ac:dyDescent="0.2">
      <c r="A4152" s="91" t="str">
        <f>HYPERLINK("[#]Codes_for_GE_Names!A257:H257","SPAIN")</f>
        <v>SPAIN</v>
      </c>
      <c r="B4152" s="11" t="s">
        <v>9221</v>
      </c>
      <c r="C4152" s="11" t="s">
        <v>9222</v>
      </c>
      <c r="D4152" s="11" t="s">
        <v>9223</v>
      </c>
      <c r="E4152" s="15" t="b">
        <v>1</v>
      </c>
      <c r="F4152" s="43" t="s">
        <v>14777</v>
      </c>
    </row>
    <row r="4153" spans="1:6" x14ac:dyDescent="0.2">
      <c r="A4153" s="92"/>
      <c r="B4153" s="5" t="s">
        <v>9224</v>
      </c>
      <c r="C4153" s="5" t="s">
        <v>9225</v>
      </c>
      <c r="D4153" s="25" t="s">
        <v>1589</v>
      </c>
      <c r="E4153" s="26" t="b">
        <v>0</v>
      </c>
      <c r="F4153" s="44" t="s">
        <v>11653</v>
      </c>
    </row>
    <row r="4154" spans="1:6" x14ac:dyDescent="0.2">
      <c r="A4154" s="92"/>
      <c r="B4154" s="5" t="s">
        <v>9226</v>
      </c>
      <c r="C4154" s="5" t="s">
        <v>9227</v>
      </c>
      <c r="D4154" s="25" t="s">
        <v>1589</v>
      </c>
      <c r="E4154" s="26" t="b">
        <v>0</v>
      </c>
      <c r="F4154" s="44" t="s">
        <v>11653</v>
      </c>
    </row>
    <row r="4155" spans="1:6" x14ac:dyDescent="0.2">
      <c r="A4155" s="92"/>
      <c r="B4155" s="5" t="s">
        <v>9228</v>
      </c>
      <c r="C4155" s="5" t="s">
        <v>9229</v>
      </c>
      <c r="D4155" s="25" t="s">
        <v>1589</v>
      </c>
      <c r="E4155" s="26" t="b">
        <v>0</v>
      </c>
      <c r="F4155" s="44" t="s">
        <v>11653</v>
      </c>
    </row>
    <row r="4156" spans="1:6" x14ac:dyDescent="0.2">
      <c r="A4156" s="92"/>
      <c r="B4156" s="5" t="s">
        <v>9230</v>
      </c>
      <c r="C4156" s="5" t="s">
        <v>9231</v>
      </c>
      <c r="D4156" s="25" t="s">
        <v>1589</v>
      </c>
      <c r="E4156" s="26" t="b">
        <v>0</v>
      </c>
      <c r="F4156" s="44" t="s">
        <v>11653</v>
      </c>
    </row>
    <row r="4157" spans="1:6" x14ac:dyDescent="0.2">
      <c r="A4157" s="92"/>
      <c r="B4157" s="5" t="s">
        <v>9232</v>
      </c>
      <c r="C4157" s="5" t="s">
        <v>9233</v>
      </c>
      <c r="D4157" s="25" t="s">
        <v>1589</v>
      </c>
      <c r="E4157" s="26" t="b">
        <v>0</v>
      </c>
      <c r="F4157" s="44" t="s">
        <v>11653</v>
      </c>
    </row>
    <row r="4158" spans="1:6" x14ac:dyDescent="0.2">
      <c r="A4158" s="92"/>
      <c r="B4158" s="5" t="s">
        <v>9234</v>
      </c>
      <c r="C4158" s="5" t="s">
        <v>9235</v>
      </c>
      <c r="D4158" s="25" t="s">
        <v>1589</v>
      </c>
      <c r="E4158" s="26" t="b">
        <v>0</v>
      </c>
      <c r="F4158" s="44" t="s">
        <v>11653</v>
      </c>
    </row>
    <row r="4159" spans="1:6" x14ac:dyDescent="0.2">
      <c r="A4159" s="92"/>
      <c r="B4159" s="5" t="s">
        <v>9236</v>
      </c>
      <c r="C4159" s="5" t="s">
        <v>9237</v>
      </c>
      <c r="D4159" s="25" t="s">
        <v>1589</v>
      </c>
      <c r="E4159" s="26" t="b">
        <v>0</v>
      </c>
      <c r="F4159" s="44" t="s">
        <v>11653</v>
      </c>
    </row>
    <row r="4160" spans="1:6" x14ac:dyDescent="0.2">
      <c r="A4160" s="92"/>
      <c r="B4160" s="5" t="s">
        <v>9238</v>
      </c>
      <c r="C4160" s="5" t="s">
        <v>9239</v>
      </c>
      <c r="D4160" s="25" t="s">
        <v>1589</v>
      </c>
      <c r="E4160" s="26" t="b">
        <v>0</v>
      </c>
      <c r="F4160" s="44" t="s">
        <v>11653</v>
      </c>
    </row>
    <row r="4161" spans="1:6" x14ac:dyDescent="0.2">
      <c r="A4161" s="92"/>
      <c r="B4161" s="5" t="s">
        <v>9240</v>
      </c>
      <c r="C4161" s="5" t="s">
        <v>9241</v>
      </c>
      <c r="D4161" s="5" t="s">
        <v>9223</v>
      </c>
      <c r="E4161" s="16" t="b">
        <v>1</v>
      </c>
      <c r="F4161" s="38" t="s">
        <v>14778</v>
      </c>
    </row>
    <row r="4162" spans="1:6" x14ac:dyDescent="0.2">
      <c r="A4162" s="92"/>
      <c r="B4162" s="5" t="s">
        <v>9242</v>
      </c>
      <c r="C4162" s="5" t="s">
        <v>9243</v>
      </c>
      <c r="D4162" s="25" t="s">
        <v>1589</v>
      </c>
      <c r="E4162" s="26" t="b">
        <v>0</v>
      </c>
      <c r="F4162" s="44" t="s">
        <v>11653</v>
      </c>
    </row>
    <row r="4163" spans="1:6" x14ac:dyDescent="0.2">
      <c r="A4163" s="92"/>
      <c r="B4163" s="5" t="s">
        <v>9244</v>
      </c>
      <c r="C4163" s="5" t="s">
        <v>9245</v>
      </c>
      <c r="D4163" s="25" t="s">
        <v>1589</v>
      </c>
      <c r="E4163" s="26" t="b">
        <v>0</v>
      </c>
      <c r="F4163" s="44" t="s">
        <v>11653</v>
      </c>
    </row>
    <row r="4164" spans="1:6" x14ac:dyDescent="0.2">
      <c r="A4164" s="92"/>
      <c r="B4164" s="5" t="s">
        <v>9246</v>
      </c>
      <c r="C4164" s="5" t="s">
        <v>9247</v>
      </c>
      <c r="D4164" s="25" t="s">
        <v>1589</v>
      </c>
      <c r="E4164" s="26" t="b">
        <v>0</v>
      </c>
      <c r="F4164" s="44" t="s">
        <v>11653</v>
      </c>
    </row>
    <row r="4165" spans="1:6" x14ac:dyDescent="0.2">
      <c r="A4165" s="92"/>
      <c r="B4165" s="5" t="s">
        <v>9248</v>
      </c>
      <c r="C4165" s="5" t="s">
        <v>9249</v>
      </c>
      <c r="D4165" s="5" t="s">
        <v>9223</v>
      </c>
      <c r="E4165" s="16" t="b">
        <v>1</v>
      </c>
      <c r="F4165" s="38" t="s">
        <v>14779</v>
      </c>
    </row>
    <row r="4166" spans="1:6" x14ac:dyDescent="0.2">
      <c r="A4166" s="92"/>
      <c r="B4166" s="5" t="s">
        <v>9250</v>
      </c>
      <c r="C4166" s="5" t="s">
        <v>9251</v>
      </c>
      <c r="D4166" s="25" t="s">
        <v>1589</v>
      </c>
      <c r="E4166" s="26" t="b">
        <v>0</v>
      </c>
      <c r="F4166" s="44" t="s">
        <v>11653</v>
      </c>
    </row>
    <row r="4167" spans="1:6" x14ac:dyDescent="0.2">
      <c r="A4167" s="92"/>
      <c r="B4167" s="5" t="s">
        <v>9252</v>
      </c>
      <c r="C4167" s="5" t="s">
        <v>9253</v>
      </c>
      <c r="D4167" s="5" t="s">
        <v>9223</v>
      </c>
      <c r="E4167" s="16" t="b">
        <v>1</v>
      </c>
      <c r="F4167" s="38" t="s">
        <v>14780</v>
      </c>
    </row>
    <row r="4168" spans="1:6" x14ac:dyDescent="0.2">
      <c r="A4168" s="92"/>
      <c r="B4168" s="5" t="s">
        <v>9254</v>
      </c>
      <c r="C4168" s="5" t="s">
        <v>9255</v>
      </c>
      <c r="D4168" s="25" t="s">
        <v>1589</v>
      </c>
      <c r="E4168" s="26" t="b">
        <v>0</v>
      </c>
      <c r="F4168" s="44" t="s">
        <v>11653</v>
      </c>
    </row>
    <row r="4169" spans="1:6" x14ac:dyDescent="0.2">
      <c r="A4169" s="92"/>
      <c r="B4169" s="5" t="s">
        <v>9256</v>
      </c>
      <c r="C4169" s="5" t="s">
        <v>9257</v>
      </c>
      <c r="D4169" s="5" t="s">
        <v>9223</v>
      </c>
      <c r="E4169" s="16" t="b">
        <v>1</v>
      </c>
      <c r="F4169" s="38" t="s">
        <v>14781</v>
      </c>
    </row>
    <row r="4170" spans="1:6" x14ac:dyDescent="0.2">
      <c r="A4170" s="92"/>
      <c r="B4170" s="5" t="s">
        <v>9258</v>
      </c>
      <c r="C4170" s="5" t="s">
        <v>9259</v>
      </c>
      <c r="D4170" s="25" t="s">
        <v>1589</v>
      </c>
      <c r="E4170" s="26" t="b">
        <v>0</v>
      </c>
      <c r="F4170" s="44" t="s">
        <v>11653</v>
      </c>
    </row>
    <row r="4171" spans="1:6" x14ac:dyDescent="0.2">
      <c r="A4171" s="92"/>
      <c r="B4171" s="5" t="s">
        <v>9260</v>
      </c>
      <c r="C4171" s="5" t="s">
        <v>9261</v>
      </c>
      <c r="D4171" s="25" t="s">
        <v>1589</v>
      </c>
      <c r="E4171" s="26" t="b">
        <v>0</v>
      </c>
      <c r="F4171" s="44" t="s">
        <v>11653</v>
      </c>
    </row>
    <row r="4172" spans="1:6" x14ac:dyDescent="0.2">
      <c r="A4172" s="92"/>
      <c r="B4172" s="5" t="s">
        <v>9262</v>
      </c>
      <c r="C4172" s="5" t="s">
        <v>9263</v>
      </c>
      <c r="D4172" s="25" t="s">
        <v>1589</v>
      </c>
      <c r="E4172" s="26" t="b">
        <v>0</v>
      </c>
      <c r="F4172" s="44" t="s">
        <v>11653</v>
      </c>
    </row>
    <row r="4173" spans="1:6" x14ac:dyDescent="0.2">
      <c r="A4173" s="92"/>
      <c r="B4173" s="5" t="s">
        <v>9264</v>
      </c>
      <c r="C4173" s="5" t="s">
        <v>9265</v>
      </c>
      <c r="D4173" s="5" t="s">
        <v>9223</v>
      </c>
      <c r="E4173" s="16" t="b">
        <v>1</v>
      </c>
      <c r="F4173" s="38" t="s">
        <v>14782</v>
      </c>
    </row>
    <row r="4174" spans="1:6" x14ac:dyDescent="0.2">
      <c r="A4174" s="92"/>
      <c r="B4174" s="5" t="s">
        <v>9266</v>
      </c>
      <c r="C4174" s="5" t="s">
        <v>9267</v>
      </c>
      <c r="D4174" s="25" t="s">
        <v>1589</v>
      </c>
      <c r="E4174" s="26" t="b">
        <v>0</v>
      </c>
      <c r="F4174" s="44" t="s">
        <v>11653</v>
      </c>
    </row>
    <row r="4175" spans="1:6" x14ac:dyDescent="0.2">
      <c r="A4175" s="92"/>
      <c r="B4175" s="5" t="s">
        <v>9268</v>
      </c>
      <c r="C4175" s="5" t="s">
        <v>9269</v>
      </c>
      <c r="D4175" s="25" t="s">
        <v>1589</v>
      </c>
      <c r="E4175" s="26" t="b">
        <v>0</v>
      </c>
      <c r="F4175" s="44" t="s">
        <v>11653</v>
      </c>
    </row>
    <row r="4176" spans="1:6" x14ac:dyDescent="0.2">
      <c r="A4176" s="92"/>
      <c r="B4176" s="5" t="s">
        <v>9270</v>
      </c>
      <c r="C4176" s="5" t="s">
        <v>9271</v>
      </c>
      <c r="D4176" s="5" t="s">
        <v>9223</v>
      </c>
      <c r="E4176" s="16" t="b">
        <v>1</v>
      </c>
      <c r="F4176" s="38" t="s">
        <v>14783</v>
      </c>
    </row>
    <row r="4177" spans="1:6" x14ac:dyDescent="0.2">
      <c r="A4177" s="92"/>
      <c r="B4177" s="5" t="s">
        <v>9272</v>
      </c>
      <c r="C4177" s="5" t="s">
        <v>9273</v>
      </c>
      <c r="D4177" s="25" t="s">
        <v>1589</v>
      </c>
      <c r="E4177" s="26" t="b">
        <v>0</v>
      </c>
      <c r="F4177" s="44" t="s">
        <v>11653</v>
      </c>
    </row>
    <row r="4178" spans="1:6" x14ac:dyDescent="0.2">
      <c r="A4178" s="92"/>
      <c r="B4178" s="5" t="s">
        <v>9274</v>
      </c>
      <c r="C4178" s="5" t="s">
        <v>9275</v>
      </c>
      <c r="D4178" s="5" t="s">
        <v>9223</v>
      </c>
      <c r="E4178" s="16" t="b">
        <v>1</v>
      </c>
      <c r="F4178" s="38" t="s">
        <v>14784</v>
      </c>
    </row>
    <row r="4179" spans="1:6" x14ac:dyDescent="0.2">
      <c r="A4179" s="92"/>
      <c r="B4179" s="5" t="s">
        <v>9276</v>
      </c>
      <c r="C4179" s="5" t="s">
        <v>9277</v>
      </c>
      <c r="D4179" s="25" t="s">
        <v>1589</v>
      </c>
      <c r="E4179" s="26" t="b">
        <v>0</v>
      </c>
      <c r="F4179" s="44" t="s">
        <v>11653</v>
      </c>
    </row>
    <row r="4180" spans="1:6" x14ac:dyDescent="0.2">
      <c r="A4180" s="92"/>
      <c r="B4180" s="5" t="s">
        <v>9278</v>
      </c>
      <c r="C4180" s="5" t="s">
        <v>9279</v>
      </c>
      <c r="D4180" s="25" t="s">
        <v>1589</v>
      </c>
      <c r="E4180" s="26" t="b">
        <v>0</v>
      </c>
      <c r="F4180" s="44" t="s">
        <v>11653</v>
      </c>
    </row>
    <row r="4181" spans="1:6" x14ac:dyDescent="0.2">
      <c r="A4181" s="92"/>
      <c r="B4181" s="5" t="s">
        <v>9280</v>
      </c>
      <c r="C4181" s="5" t="s">
        <v>9281</v>
      </c>
      <c r="D4181" s="25" t="s">
        <v>1589</v>
      </c>
      <c r="E4181" s="26" t="b">
        <v>0</v>
      </c>
      <c r="F4181" s="44" t="s">
        <v>11653</v>
      </c>
    </row>
    <row r="4182" spans="1:6" x14ac:dyDescent="0.2">
      <c r="A4182" s="92"/>
      <c r="B4182" s="5" t="s">
        <v>9282</v>
      </c>
      <c r="C4182" s="5" t="s">
        <v>9283</v>
      </c>
      <c r="D4182" s="25" t="s">
        <v>1589</v>
      </c>
      <c r="E4182" s="26" t="b">
        <v>0</v>
      </c>
      <c r="F4182" s="44" t="s">
        <v>11653</v>
      </c>
    </row>
    <row r="4183" spans="1:6" x14ac:dyDescent="0.2">
      <c r="A4183" s="92"/>
      <c r="B4183" s="5" t="s">
        <v>9284</v>
      </c>
      <c r="C4183" s="5" t="s">
        <v>9285</v>
      </c>
      <c r="D4183" s="25" t="s">
        <v>1589</v>
      </c>
      <c r="E4183" s="26" t="b">
        <v>0</v>
      </c>
      <c r="F4183" s="44" t="s">
        <v>11653</v>
      </c>
    </row>
    <row r="4184" spans="1:6" x14ac:dyDescent="0.2">
      <c r="A4184" s="92"/>
      <c r="B4184" s="5" t="s">
        <v>9286</v>
      </c>
      <c r="C4184" s="5" t="s">
        <v>9287</v>
      </c>
      <c r="D4184" s="5" t="s">
        <v>9223</v>
      </c>
      <c r="E4184" s="16" t="b">
        <v>1</v>
      </c>
      <c r="F4184" s="38" t="s">
        <v>14785</v>
      </c>
    </row>
    <row r="4185" spans="1:6" x14ac:dyDescent="0.2">
      <c r="A4185" s="92"/>
      <c r="B4185" s="5" t="s">
        <v>9288</v>
      </c>
      <c r="C4185" s="5" t="s">
        <v>9289</v>
      </c>
      <c r="D4185" s="25" t="s">
        <v>1589</v>
      </c>
      <c r="E4185" s="26" t="b">
        <v>0</v>
      </c>
      <c r="F4185" s="44" t="s">
        <v>11653</v>
      </c>
    </row>
    <row r="4186" spans="1:6" x14ac:dyDescent="0.2">
      <c r="A4186" s="92"/>
      <c r="B4186" s="5" t="s">
        <v>9290</v>
      </c>
      <c r="C4186" s="5" t="s">
        <v>9291</v>
      </c>
      <c r="D4186" s="25" t="s">
        <v>1589</v>
      </c>
      <c r="E4186" s="26" t="b">
        <v>0</v>
      </c>
      <c r="F4186" s="44" t="s">
        <v>11653</v>
      </c>
    </row>
    <row r="4187" spans="1:6" x14ac:dyDescent="0.2">
      <c r="A4187" s="92"/>
      <c r="B4187" s="5" t="s">
        <v>9292</v>
      </c>
      <c r="C4187" s="5" t="s">
        <v>9293</v>
      </c>
      <c r="D4187" s="25" t="s">
        <v>1589</v>
      </c>
      <c r="E4187" s="26" t="b">
        <v>0</v>
      </c>
      <c r="F4187" s="44" t="s">
        <v>11653</v>
      </c>
    </row>
    <row r="4188" spans="1:6" x14ac:dyDescent="0.2">
      <c r="A4188" s="92"/>
      <c r="B4188" s="5" t="s">
        <v>9294</v>
      </c>
      <c r="C4188" s="5" t="s">
        <v>9295</v>
      </c>
      <c r="D4188" s="25" t="s">
        <v>1589</v>
      </c>
      <c r="E4188" s="26" t="b">
        <v>0</v>
      </c>
      <c r="F4188" s="44" t="s">
        <v>11653</v>
      </c>
    </row>
    <row r="4189" spans="1:6" x14ac:dyDescent="0.2">
      <c r="A4189" s="92"/>
      <c r="B4189" s="5" t="s">
        <v>9296</v>
      </c>
      <c r="C4189" s="5" t="s">
        <v>9297</v>
      </c>
      <c r="D4189" s="25" t="s">
        <v>1589</v>
      </c>
      <c r="E4189" s="26" t="b">
        <v>0</v>
      </c>
      <c r="F4189" s="44" t="s">
        <v>11653</v>
      </c>
    </row>
    <row r="4190" spans="1:6" x14ac:dyDescent="0.2">
      <c r="A4190" s="92"/>
      <c r="B4190" s="5" t="s">
        <v>9298</v>
      </c>
      <c r="C4190" s="5" t="s">
        <v>9299</v>
      </c>
      <c r="D4190" s="25" t="s">
        <v>1589</v>
      </c>
      <c r="E4190" s="26" t="b">
        <v>0</v>
      </c>
      <c r="F4190" s="44" t="s">
        <v>11653</v>
      </c>
    </row>
    <row r="4191" spans="1:6" x14ac:dyDescent="0.2">
      <c r="A4191" s="92"/>
      <c r="B4191" s="5" t="s">
        <v>9300</v>
      </c>
      <c r="C4191" s="5" t="s">
        <v>9301</v>
      </c>
      <c r="D4191" s="25" t="s">
        <v>1589</v>
      </c>
      <c r="E4191" s="26" t="b">
        <v>0</v>
      </c>
      <c r="F4191" s="44" t="s">
        <v>11653</v>
      </c>
    </row>
    <row r="4192" spans="1:6" x14ac:dyDescent="0.2">
      <c r="A4192" s="92"/>
      <c r="B4192" s="5" t="s">
        <v>9302</v>
      </c>
      <c r="C4192" s="5" t="s">
        <v>9303</v>
      </c>
      <c r="D4192" s="25" t="s">
        <v>1589</v>
      </c>
      <c r="E4192" s="26" t="b">
        <v>0</v>
      </c>
      <c r="F4192" s="44" t="s">
        <v>11653</v>
      </c>
    </row>
    <row r="4193" spans="1:6" x14ac:dyDescent="0.2">
      <c r="A4193" s="92"/>
      <c r="B4193" s="5" t="s">
        <v>9304</v>
      </c>
      <c r="C4193" s="5" t="s">
        <v>9305</v>
      </c>
      <c r="D4193" s="25" t="s">
        <v>1589</v>
      </c>
      <c r="E4193" s="26" t="b">
        <v>0</v>
      </c>
      <c r="F4193" s="44" t="s">
        <v>11653</v>
      </c>
    </row>
    <row r="4194" spans="1:6" x14ac:dyDescent="0.2">
      <c r="A4194" s="92"/>
      <c r="B4194" s="5" t="s">
        <v>9306</v>
      </c>
      <c r="C4194" s="5" t="s">
        <v>9307</v>
      </c>
      <c r="D4194" s="5" t="s">
        <v>9223</v>
      </c>
      <c r="E4194" s="16" t="b">
        <v>1</v>
      </c>
      <c r="F4194" s="38" t="s">
        <v>14786</v>
      </c>
    </row>
    <row r="4195" spans="1:6" x14ac:dyDescent="0.2">
      <c r="A4195" s="92"/>
      <c r="B4195" s="5" t="s">
        <v>9308</v>
      </c>
      <c r="C4195" s="5" t="s">
        <v>9309</v>
      </c>
      <c r="D4195" s="25" t="s">
        <v>1589</v>
      </c>
      <c r="E4195" s="26" t="b">
        <v>0</v>
      </c>
      <c r="F4195" s="44" t="s">
        <v>11653</v>
      </c>
    </row>
    <row r="4196" spans="1:6" x14ac:dyDescent="0.2">
      <c r="A4196" s="92"/>
      <c r="B4196" s="5" t="s">
        <v>9310</v>
      </c>
      <c r="C4196" s="5" t="s">
        <v>9311</v>
      </c>
      <c r="D4196" s="25" t="s">
        <v>1589</v>
      </c>
      <c r="E4196" s="26" t="b">
        <v>0</v>
      </c>
      <c r="F4196" s="44" t="s">
        <v>11653</v>
      </c>
    </row>
    <row r="4197" spans="1:6" x14ac:dyDescent="0.2">
      <c r="A4197" s="92"/>
      <c r="B4197" s="5" t="s">
        <v>9312</v>
      </c>
      <c r="C4197" s="5" t="s">
        <v>9313</v>
      </c>
      <c r="D4197" s="25" t="s">
        <v>1589</v>
      </c>
      <c r="E4197" s="26" t="b">
        <v>0</v>
      </c>
      <c r="F4197" s="44" t="s">
        <v>11653</v>
      </c>
    </row>
    <row r="4198" spans="1:6" x14ac:dyDescent="0.2">
      <c r="A4198" s="92"/>
      <c r="B4198" s="5" t="s">
        <v>9314</v>
      </c>
      <c r="C4198" s="5" t="s">
        <v>9315</v>
      </c>
      <c r="D4198" s="25" t="s">
        <v>1589</v>
      </c>
      <c r="E4198" s="26" t="b">
        <v>0</v>
      </c>
      <c r="F4198" s="44" t="s">
        <v>11653</v>
      </c>
    </row>
    <row r="4199" spans="1:6" x14ac:dyDescent="0.2">
      <c r="A4199" s="92"/>
      <c r="B4199" s="5" t="s">
        <v>9316</v>
      </c>
      <c r="C4199" s="5" t="s">
        <v>9317</v>
      </c>
      <c r="D4199" s="5" t="s">
        <v>1844</v>
      </c>
      <c r="E4199" s="16" t="b">
        <v>1</v>
      </c>
      <c r="F4199" s="38" t="s">
        <v>14787</v>
      </c>
    </row>
    <row r="4200" spans="1:6" x14ac:dyDescent="0.2">
      <c r="A4200" s="92"/>
      <c r="B4200" s="5" t="s">
        <v>9318</v>
      </c>
      <c r="C4200" s="5" t="s">
        <v>9319</v>
      </c>
      <c r="D4200" s="5" t="s">
        <v>9223</v>
      </c>
      <c r="E4200" s="16" t="b">
        <v>1</v>
      </c>
      <c r="F4200" s="38" t="s">
        <v>14788</v>
      </c>
    </row>
    <row r="4201" spans="1:6" x14ac:dyDescent="0.2">
      <c r="A4201" s="92"/>
      <c r="B4201" s="5" t="s">
        <v>9320</v>
      </c>
      <c r="C4201" s="5" t="s">
        <v>9321</v>
      </c>
      <c r="D4201" s="25" t="s">
        <v>1589</v>
      </c>
      <c r="E4201" s="26" t="b">
        <v>0</v>
      </c>
      <c r="F4201" s="44" t="s">
        <v>11653</v>
      </c>
    </row>
    <row r="4202" spans="1:6" x14ac:dyDescent="0.2">
      <c r="A4202" s="92"/>
      <c r="B4202" s="5" t="s">
        <v>9322</v>
      </c>
      <c r="C4202" s="5" t="s">
        <v>9323</v>
      </c>
      <c r="D4202" s="25" t="s">
        <v>1589</v>
      </c>
      <c r="E4202" s="26" t="b">
        <v>0</v>
      </c>
      <c r="F4202" s="44" t="s">
        <v>11653</v>
      </c>
    </row>
    <row r="4203" spans="1:6" x14ac:dyDescent="0.2">
      <c r="A4203" s="92"/>
      <c r="B4203" s="5" t="s">
        <v>9324</v>
      </c>
      <c r="C4203" s="5" t="s">
        <v>9325</v>
      </c>
      <c r="D4203" s="5" t="s">
        <v>9223</v>
      </c>
      <c r="E4203" s="16" t="b">
        <v>1</v>
      </c>
      <c r="F4203" s="38" t="s">
        <v>14789</v>
      </c>
    </row>
    <row r="4204" spans="1:6" x14ac:dyDescent="0.2">
      <c r="A4204" s="92"/>
      <c r="B4204" s="5" t="s">
        <v>9326</v>
      </c>
      <c r="C4204" s="5" t="s">
        <v>9327</v>
      </c>
      <c r="D4204" s="25" t="s">
        <v>1589</v>
      </c>
      <c r="E4204" s="26" t="b">
        <v>0</v>
      </c>
      <c r="F4204" s="44" t="s">
        <v>11653</v>
      </c>
    </row>
    <row r="4205" spans="1:6" x14ac:dyDescent="0.2">
      <c r="A4205" s="92"/>
      <c r="B4205" s="5" t="s">
        <v>9328</v>
      </c>
      <c r="C4205" s="5" t="s">
        <v>9329</v>
      </c>
      <c r="D4205" s="25" t="s">
        <v>1589</v>
      </c>
      <c r="E4205" s="26" t="b">
        <v>0</v>
      </c>
      <c r="F4205" s="44" t="s">
        <v>11653</v>
      </c>
    </row>
    <row r="4206" spans="1:6" x14ac:dyDescent="0.2">
      <c r="A4206" s="92"/>
      <c r="B4206" s="5" t="s">
        <v>9330</v>
      </c>
      <c r="C4206" s="5" t="s">
        <v>9331</v>
      </c>
      <c r="D4206" s="25" t="s">
        <v>1589</v>
      </c>
      <c r="E4206" s="26" t="b">
        <v>0</v>
      </c>
      <c r="F4206" s="44" t="s">
        <v>11653</v>
      </c>
    </row>
    <row r="4207" spans="1:6" x14ac:dyDescent="0.2">
      <c r="A4207" s="92"/>
      <c r="B4207" s="5" t="s">
        <v>9332</v>
      </c>
      <c r="C4207" s="5" t="s">
        <v>9333</v>
      </c>
      <c r="D4207" s="25" t="s">
        <v>1589</v>
      </c>
      <c r="E4207" s="26" t="b">
        <v>0</v>
      </c>
      <c r="F4207" s="44" t="s">
        <v>11653</v>
      </c>
    </row>
    <row r="4208" spans="1:6" x14ac:dyDescent="0.2">
      <c r="A4208" s="92"/>
      <c r="B4208" s="5" t="s">
        <v>9334</v>
      </c>
      <c r="C4208" s="5" t="s">
        <v>1864</v>
      </c>
      <c r="D4208" s="5" t="s">
        <v>9223</v>
      </c>
      <c r="E4208" s="16" t="b">
        <v>1</v>
      </c>
      <c r="F4208" s="38" t="s">
        <v>14790</v>
      </c>
    </row>
    <row r="4209" spans="1:6" x14ac:dyDescent="0.2">
      <c r="A4209" s="92"/>
      <c r="B4209" s="5" t="s">
        <v>9335</v>
      </c>
      <c r="C4209" s="5" t="s">
        <v>9336</v>
      </c>
      <c r="D4209" s="25" t="s">
        <v>1589</v>
      </c>
      <c r="E4209" s="26" t="b">
        <v>0</v>
      </c>
      <c r="F4209" s="44" t="s">
        <v>11653</v>
      </c>
    </row>
    <row r="4210" spans="1:6" x14ac:dyDescent="0.2">
      <c r="A4210" s="92"/>
      <c r="B4210" s="5" t="s">
        <v>9337</v>
      </c>
      <c r="C4210" s="5" t="s">
        <v>9338</v>
      </c>
      <c r="D4210" s="5" t="s">
        <v>9223</v>
      </c>
      <c r="E4210" s="16" t="b">
        <v>1</v>
      </c>
      <c r="F4210" s="38" t="s">
        <v>14791</v>
      </c>
    </row>
    <row r="4211" spans="1:6" x14ac:dyDescent="0.2">
      <c r="A4211" s="92"/>
      <c r="B4211" s="5" t="s">
        <v>9339</v>
      </c>
      <c r="C4211" s="5" t="s">
        <v>9340</v>
      </c>
      <c r="D4211" s="25" t="s">
        <v>1589</v>
      </c>
      <c r="E4211" s="26" t="b">
        <v>0</v>
      </c>
      <c r="F4211" s="44" t="s">
        <v>11653</v>
      </c>
    </row>
    <row r="4212" spans="1:6" x14ac:dyDescent="0.2">
      <c r="A4212" s="92"/>
      <c r="B4212" s="5" t="s">
        <v>9341</v>
      </c>
      <c r="C4212" s="5" t="s">
        <v>9342</v>
      </c>
      <c r="D4212" s="5" t="s">
        <v>1844</v>
      </c>
      <c r="E4212" s="16" t="b">
        <v>1</v>
      </c>
      <c r="F4212" s="38" t="s">
        <v>14792</v>
      </c>
    </row>
    <row r="4213" spans="1:6" x14ac:dyDescent="0.2">
      <c r="A4213" s="92"/>
      <c r="B4213" s="5" t="s">
        <v>9343</v>
      </c>
      <c r="C4213" s="5" t="s">
        <v>9344</v>
      </c>
      <c r="D4213" s="5" t="s">
        <v>9223</v>
      </c>
      <c r="E4213" s="16" t="b">
        <v>1</v>
      </c>
      <c r="F4213" s="38" t="s">
        <v>14793</v>
      </c>
    </row>
    <row r="4214" spans="1:6" x14ac:dyDescent="0.2">
      <c r="A4214" s="92"/>
      <c r="B4214" s="5" t="s">
        <v>9345</v>
      </c>
      <c r="C4214" s="5" t="s">
        <v>9346</v>
      </c>
      <c r="D4214" s="25" t="s">
        <v>1589</v>
      </c>
      <c r="E4214" s="26" t="b">
        <v>0</v>
      </c>
      <c r="F4214" s="44" t="s">
        <v>11653</v>
      </c>
    </row>
    <row r="4215" spans="1:6" x14ac:dyDescent="0.2">
      <c r="A4215" s="92"/>
      <c r="B4215" s="5" t="s">
        <v>9347</v>
      </c>
      <c r="C4215" s="5" t="s">
        <v>9348</v>
      </c>
      <c r="D4215" s="5" t="s">
        <v>9223</v>
      </c>
      <c r="E4215" s="16" t="b">
        <v>1</v>
      </c>
      <c r="F4215" s="38" t="s">
        <v>14794</v>
      </c>
    </row>
    <row r="4216" spans="1:6" x14ac:dyDescent="0.2">
      <c r="A4216" s="92"/>
      <c r="B4216" s="5" t="s">
        <v>9349</v>
      </c>
      <c r="C4216" s="5" t="s">
        <v>9350</v>
      </c>
      <c r="D4216" s="25" t="s">
        <v>1589</v>
      </c>
      <c r="E4216" s="26" t="b">
        <v>0</v>
      </c>
      <c r="F4216" s="44" t="s">
        <v>11653</v>
      </c>
    </row>
    <row r="4217" spans="1:6" x14ac:dyDescent="0.2">
      <c r="A4217" s="92"/>
      <c r="B4217" s="5" t="s">
        <v>9351</v>
      </c>
      <c r="C4217" s="5" t="s">
        <v>9352</v>
      </c>
      <c r="D4217" s="5" t="s">
        <v>9223</v>
      </c>
      <c r="E4217" s="16" t="b">
        <v>1</v>
      </c>
      <c r="F4217" s="38" t="s">
        <v>14795</v>
      </c>
    </row>
    <row r="4218" spans="1:6" x14ac:dyDescent="0.2">
      <c r="A4218" s="92"/>
      <c r="B4218" s="5" t="s">
        <v>9353</v>
      </c>
      <c r="C4218" s="5" t="s">
        <v>9354</v>
      </c>
      <c r="D4218" s="25" t="s">
        <v>1589</v>
      </c>
      <c r="E4218" s="26" t="b">
        <v>0</v>
      </c>
      <c r="F4218" s="44" t="s">
        <v>11653</v>
      </c>
    </row>
    <row r="4219" spans="1:6" x14ac:dyDescent="0.2">
      <c r="A4219" s="92"/>
      <c r="B4219" s="5" t="s">
        <v>9355</v>
      </c>
      <c r="C4219" s="5" t="s">
        <v>9356</v>
      </c>
      <c r="D4219" s="25" t="s">
        <v>1589</v>
      </c>
      <c r="E4219" s="26" t="b">
        <v>0</v>
      </c>
      <c r="F4219" s="44" t="s">
        <v>11653</v>
      </c>
    </row>
    <row r="4220" spans="1:6" x14ac:dyDescent="0.2">
      <c r="A4220" s="93"/>
      <c r="B4220" s="14" t="s">
        <v>9357</v>
      </c>
      <c r="C4220" s="14" t="s">
        <v>9358</v>
      </c>
      <c r="D4220" s="27" t="s">
        <v>1589</v>
      </c>
      <c r="E4220" s="28" t="b">
        <v>0</v>
      </c>
      <c r="F4220" s="45" t="s">
        <v>11653</v>
      </c>
    </row>
    <row r="4221" spans="1:6" x14ac:dyDescent="0.2">
      <c r="A4221" s="91" t="str">
        <f>HYPERLINK("[#]Codes_for_GE_Names!A259:H259","SRI LANKA")</f>
        <v>SRI LANKA</v>
      </c>
      <c r="B4221" s="11" t="s">
        <v>9359</v>
      </c>
      <c r="C4221" s="11" t="s">
        <v>2504</v>
      </c>
      <c r="D4221" s="11" t="s">
        <v>1589</v>
      </c>
      <c r="E4221" s="15" t="b">
        <v>1</v>
      </c>
      <c r="F4221" s="43" t="s">
        <v>14796</v>
      </c>
    </row>
    <row r="4222" spans="1:6" x14ac:dyDescent="0.2">
      <c r="A4222" s="92"/>
      <c r="B4222" s="5" t="s">
        <v>9360</v>
      </c>
      <c r="C4222" s="5" t="s">
        <v>9361</v>
      </c>
      <c r="D4222" s="25" t="s">
        <v>1951</v>
      </c>
      <c r="E4222" s="26" t="b">
        <v>0</v>
      </c>
      <c r="F4222" s="44" t="s">
        <v>11653</v>
      </c>
    </row>
    <row r="4223" spans="1:6" x14ac:dyDescent="0.2">
      <c r="A4223" s="92"/>
      <c r="B4223" s="5" t="s">
        <v>9362</v>
      </c>
      <c r="C4223" s="5" t="s">
        <v>9363</v>
      </c>
      <c r="D4223" s="25" t="s">
        <v>1951</v>
      </c>
      <c r="E4223" s="26" t="b">
        <v>0</v>
      </c>
      <c r="F4223" s="44" t="s">
        <v>11653</v>
      </c>
    </row>
    <row r="4224" spans="1:6" x14ac:dyDescent="0.2">
      <c r="A4224" s="92"/>
      <c r="B4224" s="5" t="s">
        <v>9364</v>
      </c>
      <c r="C4224" s="5" t="s">
        <v>9365</v>
      </c>
      <c r="D4224" s="25" t="s">
        <v>1951</v>
      </c>
      <c r="E4224" s="26" t="b">
        <v>0</v>
      </c>
      <c r="F4224" s="44" t="s">
        <v>11653</v>
      </c>
    </row>
    <row r="4225" spans="1:6" x14ac:dyDescent="0.2">
      <c r="A4225" s="92"/>
      <c r="B4225" s="5" t="s">
        <v>9366</v>
      </c>
      <c r="C4225" s="5" t="s">
        <v>3965</v>
      </c>
      <c r="D4225" s="5" t="s">
        <v>1589</v>
      </c>
      <c r="E4225" s="16" t="b">
        <v>1</v>
      </c>
      <c r="F4225" s="38" t="s">
        <v>14797</v>
      </c>
    </row>
    <row r="4226" spans="1:6" x14ac:dyDescent="0.2">
      <c r="A4226" s="92"/>
      <c r="B4226" s="5" t="s">
        <v>9367</v>
      </c>
      <c r="C4226" s="5" t="s">
        <v>9368</v>
      </c>
      <c r="D4226" s="25" t="s">
        <v>1951</v>
      </c>
      <c r="E4226" s="26" t="b">
        <v>0</v>
      </c>
      <c r="F4226" s="44" t="s">
        <v>11653</v>
      </c>
    </row>
    <row r="4227" spans="1:6" x14ac:dyDescent="0.2">
      <c r="A4227" s="92"/>
      <c r="B4227" s="5" t="s">
        <v>9369</v>
      </c>
      <c r="C4227" s="5" t="s">
        <v>9370</v>
      </c>
      <c r="D4227" s="25" t="s">
        <v>1951</v>
      </c>
      <c r="E4227" s="26" t="b">
        <v>0</v>
      </c>
      <c r="F4227" s="44" t="s">
        <v>11653</v>
      </c>
    </row>
    <row r="4228" spans="1:6" x14ac:dyDescent="0.2">
      <c r="A4228" s="92"/>
      <c r="B4228" s="5" t="s">
        <v>9371</v>
      </c>
      <c r="C4228" s="5" t="s">
        <v>9372</v>
      </c>
      <c r="D4228" s="25" t="s">
        <v>1951</v>
      </c>
      <c r="E4228" s="26" t="b">
        <v>0</v>
      </c>
      <c r="F4228" s="44" t="s">
        <v>11653</v>
      </c>
    </row>
    <row r="4229" spans="1:6" x14ac:dyDescent="0.2">
      <c r="A4229" s="92"/>
      <c r="B4229" s="5" t="s">
        <v>9373</v>
      </c>
      <c r="C4229" s="5" t="s">
        <v>3973</v>
      </c>
      <c r="D4229" s="5" t="s">
        <v>1589</v>
      </c>
      <c r="E4229" s="16" t="b">
        <v>1</v>
      </c>
      <c r="F4229" s="38" t="s">
        <v>14798</v>
      </c>
    </row>
    <row r="4230" spans="1:6" x14ac:dyDescent="0.2">
      <c r="A4230" s="92"/>
      <c r="B4230" s="5" t="s">
        <v>9375</v>
      </c>
      <c r="C4230" s="5" t="s">
        <v>9376</v>
      </c>
      <c r="D4230" s="25" t="s">
        <v>1951</v>
      </c>
      <c r="E4230" s="26" t="b">
        <v>0</v>
      </c>
      <c r="F4230" s="44" t="s">
        <v>11653</v>
      </c>
    </row>
    <row r="4231" spans="1:6" x14ac:dyDescent="0.2">
      <c r="A4231" s="92"/>
      <c r="B4231" s="5" t="s">
        <v>9377</v>
      </c>
      <c r="C4231" s="5" t="s">
        <v>9378</v>
      </c>
      <c r="D4231" s="25" t="s">
        <v>1951</v>
      </c>
      <c r="E4231" s="26" t="b">
        <v>0</v>
      </c>
      <c r="F4231" s="44" t="s">
        <v>11653</v>
      </c>
    </row>
    <row r="4232" spans="1:6" x14ac:dyDescent="0.2">
      <c r="A4232" s="92"/>
      <c r="B4232" s="5" t="s">
        <v>9379</v>
      </c>
      <c r="C4232" s="5" t="s">
        <v>9380</v>
      </c>
      <c r="D4232" s="25" t="s">
        <v>1951</v>
      </c>
      <c r="E4232" s="26" t="b">
        <v>0</v>
      </c>
      <c r="F4232" s="44" t="s">
        <v>11653</v>
      </c>
    </row>
    <row r="4233" spans="1:6" x14ac:dyDescent="0.2">
      <c r="A4233" s="92"/>
      <c r="B4233" s="5" t="s">
        <v>9381</v>
      </c>
      <c r="C4233" s="5" t="s">
        <v>9382</v>
      </c>
      <c r="D4233" s="25" t="s">
        <v>1951</v>
      </c>
      <c r="E4233" s="26" t="b">
        <v>0</v>
      </c>
      <c r="F4233" s="44" t="s">
        <v>11653</v>
      </c>
    </row>
    <row r="4234" spans="1:6" x14ac:dyDescent="0.2">
      <c r="A4234" s="92"/>
      <c r="B4234" s="5" t="s">
        <v>9383</v>
      </c>
      <c r="C4234" s="5" t="s">
        <v>9384</v>
      </c>
      <c r="D4234" s="25" t="s">
        <v>1951</v>
      </c>
      <c r="E4234" s="26" t="b">
        <v>0</v>
      </c>
      <c r="F4234" s="44" t="s">
        <v>11653</v>
      </c>
    </row>
    <row r="4235" spans="1:6" x14ac:dyDescent="0.2">
      <c r="A4235" s="92"/>
      <c r="B4235" s="5" t="s">
        <v>9385</v>
      </c>
      <c r="C4235" s="5" t="s">
        <v>9374</v>
      </c>
      <c r="D4235" s="5" t="s">
        <v>1589</v>
      </c>
      <c r="E4235" s="16" t="b">
        <v>1</v>
      </c>
      <c r="F4235" s="38" t="s">
        <v>14799</v>
      </c>
    </row>
    <row r="4236" spans="1:6" x14ac:dyDescent="0.2">
      <c r="A4236" s="92"/>
      <c r="B4236" s="5" t="s">
        <v>9386</v>
      </c>
      <c r="C4236" s="5" t="s">
        <v>9387</v>
      </c>
      <c r="D4236" s="25" t="s">
        <v>1951</v>
      </c>
      <c r="E4236" s="26" t="b">
        <v>0</v>
      </c>
      <c r="F4236" s="44" t="s">
        <v>11653</v>
      </c>
    </row>
    <row r="4237" spans="1:6" x14ac:dyDescent="0.2">
      <c r="A4237" s="92"/>
      <c r="B4237" s="5" t="s">
        <v>9388</v>
      </c>
      <c r="C4237" s="5" t="s">
        <v>9389</v>
      </c>
      <c r="D4237" s="25" t="s">
        <v>1951</v>
      </c>
      <c r="E4237" s="26" t="b">
        <v>0</v>
      </c>
      <c r="F4237" s="44" t="s">
        <v>11653</v>
      </c>
    </row>
    <row r="4238" spans="1:6" x14ac:dyDescent="0.2">
      <c r="A4238" s="92"/>
      <c r="B4238" s="5" t="s">
        <v>9390</v>
      </c>
      <c r="C4238" s="5" t="s">
        <v>8690</v>
      </c>
      <c r="D4238" s="5" t="s">
        <v>1589</v>
      </c>
      <c r="E4238" s="16" t="b">
        <v>1</v>
      </c>
      <c r="F4238" s="38" t="s">
        <v>14800</v>
      </c>
    </row>
    <row r="4239" spans="1:6" x14ac:dyDescent="0.2">
      <c r="A4239" s="92"/>
      <c r="B4239" s="5" t="s">
        <v>9391</v>
      </c>
      <c r="C4239" s="5" t="s">
        <v>9392</v>
      </c>
      <c r="D4239" s="25" t="s">
        <v>1951</v>
      </c>
      <c r="E4239" s="26" t="b">
        <v>0</v>
      </c>
      <c r="F4239" s="44" t="s">
        <v>11653</v>
      </c>
    </row>
    <row r="4240" spans="1:6" x14ac:dyDescent="0.2">
      <c r="A4240" s="92"/>
      <c r="B4240" s="5" t="s">
        <v>9393</v>
      </c>
      <c r="C4240" s="5" t="s">
        <v>9394</v>
      </c>
      <c r="D4240" s="25" t="s">
        <v>1951</v>
      </c>
      <c r="E4240" s="26" t="b">
        <v>0</v>
      </c>
      <c r="F4240" s="44" t="s">
        <v>11653</v>
      </c>
    </row>
    <row r="4241" spans="1:6" x14ac:dyDescent="0.2">
      <c r="A4241" s="92"/>
      <c r="B4241" s="5" t="s">
        <v>9395</v>
      </c>
      <c r="C4241" s="5" t="s">
        <v>9396</v>
      </c>
      <c r="D4241" s="5" t="s">
        <v>1589</v>
      </c>
      <c r="E4241" s="16" t="b">
        <v>1</v>
      </c>
      <c r="F4241" s="38" t="s">
        <v>14801</v>
      </c>
    </row>
    <row r="4242" spans="1:6" x14ac:dyDescent="0.2">
      <c r="A4242" s="92"/>
      <c r="B4242" s="5" t="s">
        <v>9397</v>
      </c>
      <c r="C4242" s="5" t="s">
        <v>9398</v>
      </c>
      <c r="D4242" s="25" t="s">
        <v>1951</v>
      </c>
      <c r="E4242" s="26" t="b">
        <v>0</v>
      </c>
      <c r="F4242" s="44" t="s">
        <v>11653</v>
      </c>
    </row>
    <row r="4243" spans="1:6" x14ac:dyDescent="0.2">
      <c r="A4243" s="92"/>
      <c r="B4243" s="5" t="s">
        <v>9399</v>
      </c>
      <c r="C4243" s="5" t="s">
        <v>9400</v>
      </c>
      <c r="D4243" s="25" t="s">
        <v>1951</v>
      </c>
      <c r="E4243" s="26" t="b">
        <v>0</v>
      </c>
      <c r="F4243" s="44" t="s">
        <v>11653</v>
      </c>
    </row>
    <row r="4244" spans="1:6" x14ac:dyDescent="0.2">
      <c r="A4244" s="92"/>
      <c r="B4244" s="5" t="s">
        <v>9401</v>
      </c>
      <c r="C4244" s="5" t="s">
        <v>2533</v>
      </c>
      <c r="D4244" s="5" t="s">
        <v>1589</v>
      </c>
      <c r="E4244" s="16" t="b">
        <v>1</v>
      </c>
      <c r="F4244" s="38" t="s">
        <v>14802</v>
      </c>
    </row>
    <row r="4245" spans="1:6" x14ac:dyDescent="0.2">
      <c r="A4245" s="92"/>
      <c r="B4245" s="5" t="s">
        <v>9402</v>
      </c>
      <c r="C4245" s="5" t="s">
        <v>9403</v>
      </c>
      <c r="D4245" s="25" t="s">
        <v>1951</v>
      </c>
      <c r="E4245" s="26" t="b">
        <v>0</v>
      </c>
      <c r="F4245" s="44" t="s">
        <v>11653</v>
      </c>
    </row>
    <row r="4246" spans="1:6" x14ac:dyDescent="0.2">
      <c r="A4246" s="92"/>
      <c r="B4246" s="5" t="s">
        <v>9404</v>
      </c>
      <c r="C4246" s="5" t="s">
        <v>9405</v>
      </c>
      <c r="D4246" s="25" t="s">
        <v>1951</v>
      </c>
      <c r="E4246" s="26" t="b">
        <v>0</v>
      </c>
      <c r="F4246" s="44" t="s">
        <v>11653</v>
      </c>
    </row>
    <row r="4247" spans="1:6" x14ac:dyDescent="0.2">
      <c r="A4247" s="92"/>
      <c r="B4247" s="5" t="s">
        <v>9406</v>
      </c>
      <c r="C4247" s="5" t="s">
        <v>9407</v>
      </c>
      <c r="D4247" s="25" t="s">
        <v>1951</v>
      </c>
      <c r="E4247" s="26" t="b">
        <v>0</v>
      </c>
      <c r="F4247" s="44" t="s">
        <v>11653</v>
      </c>
    </row>
    <row r="4248" spans="1:6" x14ac:dyDescent="0.2">
      <c r="A4248" s="92"/>
      <c r="B4248" s="5" t="s">
        <v>9408</v>
      </c>
      <c r="C4248" s="5" t="s">
        <v>9409</v>
      </c>
      <c r="D4248" s="5" t="s">
        <v>1589</v>
      </c>
      <c r="E4248" s="16" t="b">
        <v>1</v>
      </c>
      <c r="F4248" s="38" t="s">
        <v>14803</v>
      </c>
    </row>
    <row r="4249" spans="1:6" x14ac:dyDescent="0.2">
      <c r="A4249" s="92"/>
      <c r="B4249" s="5" t="s">
        <v>9410</v>
      </c>
      <c r="C4249" s="5" t="s">
        <v>9411</v>
      </c>
      <c r="D4249" s="25" t="s">
        <v>1951</v>
      </c>
      <c r="E4249" s="26" t="b">
        <v>0</v>
      </c>
      <c r="F4249" s="44" t="s">
        <v>11653</v>
      </c>
    </row>
    <row r="4250" spans="1:6" x14ac:dyDescent="0.2">
      <c r="A4250" s="92"/>
      <c r="B4250" s="5" t="s">
        <v>9412</v>
      </c>
      <c r="C4250" s="5" t="s">
        <v>9413</v>
      </c>
      <c r="D4250" s="25" t="s">
        <v>1951</v>
      </c>
      <c r="E4250" s="26" t="b">
        <v>0</v>
      </c>
      <c r="F4250" s="44" t="s">
        <v>11653</v>
      </c>
    </row>
    <row r="4251" spans="1:6" x14ac:dyDescent="0.2">
      <c r="A4251" s="92"/>
      <c r="B4251" s="5" t="s">
        <v>9414</v>
      </c>
      <c r="C4251" s="5" t="s">
        <v>3983</v>
      </c>
      <c r="D4251" s="5" t="s">
        <v>1589</v>
      </c>
      <c r="E4251" s="16" t="b">
        <v>1</v>
      </c>
      <c r="F4251" s="38" t="s">
        <v>14804</v>
      </c>
    </row>
    <row r="4252" spans="1:6" x14ac:dyDescent="0.2">
      <c r="A4252" s="92"/>
      <c r="B4252" s="5" t="s">
        <v>9415</v>
      </c>
      <c r="C4252" s="5" t="s">
        <v>9416</v>
      </c>
      <c r="D4252" s="25" t="s">
        <v>1951</v>
      </c>
      <c r="E4252" s="26" t="b">
        <v>0</v>
      </c>
      <c r="F4252" s="44" t="s">
        <v>11653</v>
      </c>
    </row>
    <row r="4253" spans="1:6" x14ac:dyDescent="0.2">
      <c r="A4253" s="92"/>
      <c r="B4253" s="5" t="s">
        <v>9417</v>
      </c>
      <c r="C4253" s="5" t="s">
        <v>9418</v>
      </c>
      <c r="D4253" s="25" t="s">
        <v>1951</v>
      </c>
      <c r="E4253" s="26" t="b">
        <v>0</v>
      </c>
      <c r="F4253" s="44" t="s">
        <v>11653</v>
      </c>
    </row>
    <row r="4254" spans="1:6" x14ac:dyDescent="0.2">
      <c r="A4254" s="93"/>
      <c r="B4254" s="14" t="s">
        <v>9419</v>
      </c>
      <c r="C4254" s="14" t="s">
        <v>9420</v>
      </c>
      <c r="D4254" s="27" t="s">
        <v>1951</v>
      </c>
      <c r="E4254" s="28" t="b">
        <v>0</v>
      </c>
      <c r="F4254" s="45" t="s">
        <v>11653</v>
      </c>
    </row>
    <row r="4255" spans="1:6" x14ac:dyDescent="0.2">
      <c r="A4255" s="91" t="str">
        <f>HYPERLINK("[#]Codes_for_GE_Names!A260:H260","SUDAN")</f>
        <v>SUDAN</v>
      </c>
      <c r="B4255" s="11" t="s">
        <v>9421</v>
      </c>
      <c r="C4255" s="11" t="s">
        <v>9422</v>
      </c>
      <c r="D4255" s="11" t="s">
        <v>1918</v>
      </c>
      <c r="E4255" s="15" t="b">
        <v>1</v>
      </c>
      <c r="F4255" s="43" t="s">
        <v>14805</v>
      </c>
    </row>
    <row r="4256" spans="1:6" x14ac:dyDescent="0.2">
      <c r="A4256" s="92"/>
      <c r="B4256" s="5" t="s">
        <v>9423</v>
      </c>
      <c r="C4256" s="5" t="s">
        <v>9424</v>
      </c>
      <c r="D4256" s="5" t="s">
        <v>1918</v>
      </c>
      <c r="E4256" s="16" t="b">
        <v>1</v>
      </c>
      <c r="F4256" s="38" t="s">
        <v>14806</v>
      </c>
    </row>
    <row r="4257" spans="1:6" x14ac:dyDescent="0.2">
      <c r="A4257" s="92"/>
      <c r="B4257" s="5" t="s">
        <v>9425</v>
      </c>
      <c r="C4257" s="5" t="s">
        <v>9426</v>
      </c>
      <c r="D4257" s="5" t="s">
        <v>1918</v>
      </c>
      <c r="E4257" s="16" t="b">
        <v>1</v>
      </c>
      <c r="F4257" s="38" t="s">
        <v>14807</v>
      </c>
    </row>
    <row r="4258" spans="1:6" x14ac:dyDescent="0.2">
      <c r="A4258" s="92"/>
      <c r="B4258" s="5" t="s">
        <v>9427</v>
      </c>
      <c r="C4258" s="5" t="s">
        <v>9428</v>
      </c>
      <c r="D4258" s="5" t="s">
        <v>1918</v>
      </c>
      <c r="E4258" s="16" t="b">
        <v>1</v>
      </c>
      <c r="F4258" s="38" t="s">
        <v>14808</v>
      </c>
    </row>
    <row r="4259" spans="1:6" x14ac:dyDescent="0.2">
      <c r="A4259" s="92"/>
      <c r="B4259" s="5" t="s">
        <v>9429</v>
      </c>
      <c r="C4259" s="5" t="s">
        <v>9430</v>
      </c>
      <c r="D4259" s="5" t="s">
        <v>1918</v>
      </c>
      <c r="E4259" s="16" t="b">
        <v>1</v>
      </c>
      <c r="F4259" s="38" t="s">
        <v>14809</v>
      </c>
    </row>
    <row r="4260" spans="1:6" x14ac:dyDescent="0.2">
      <c r="A4260" s="92"/>
      <c r="B4260" s="5" t="s">
        <v>9431</v>
      </c>
      <c r="C4260" s="5" t="s">
        <v>9432</v>
      </c>
      <c r="D4260" s="5" t="s">
        <v>1918</v>
      </c>
      <c r="E4260" s="16" t="b">
        <v>1</v>
      </c>
      <c r="F4260" s="38" t="s">
        <v>14810</v>
      </c>
    </row>
    <row r="4261" spans="1:6" x14ac:dyDescent="0.2">
      <c r="A4261" s="92"/>
      <c r="B4261" s="5" t="s">
        <v>9433</v>
      </c>
      <c r="C4261" s="5" t="s">
        <v>9434</v>
      </c>
      <c r="D4261" s="5" t="s">
        <v>1918</v>
      </c>
      <c r="E4261" s="16" t="b">
        <v>1</v>
      </c>
      <c r="F4261" s="38" t="s">
        <v>14811</v>
      </c>
    </row>
    <row r="4262" spans="1:6" x14ac:dyDescent="0.2">
      <c r="A4262" s="92"/>
      <c r="B4262" s="5" t="s">
        <v>9435</v>
      </c>
      <c r="C4262" s="5" t="s">
        <v>9436</v>
      </c>
      <c r="D4262" s="5" t="s">
        <v>1918</v>
      </c>
      <c r="E4262" s="16" t="b">
        <v>1</v>
      </c>
      <c r="F4262" s="38" t="s">
        <v>14812</v>
      </c>
    </row>
    <row r="4263" spans="1:6" x14ac:dyDescent="0.2">
      <c r="A4263" s="92"/>
      <c r="B4263" s="5" t="s">
        <v>9437</v>
      </c>
      <c r="C4263" s="5" t="s">
        <v>3973</v>
      </c>
      <c r="D4263" s="5" t="s">
        <v>1918</v>
      </c>
      <c r="E4263" s="16" t="b">
        <v>1</v>
      </c>
      <c r="F4263" s="38" t="s">
        <v>14813</v>
      </c>
    </row>
    <row r="4264" spans="1:6" x14ac:dyDescent="0.2">
      <c r="A4264" s="92"/>
      <c r="B4264" s="5" t="s">
        <v>9438</v>
      </c>
      <c r="C4264" s="5" t="s">
        <v>9439</v>
      </c>
      <c r="D4264" s="5" t="s">
        <v>1918</v>
      </c>
      <c r="E4264" s="16" t="b">
        <v>1</v>
      </c>
      <c r="F4264" s="38" t="s">
        <v>14814</v>
      </c>
    </row>
    <row r="4265" spans="1:6" x14ac:dyDescent="0.2">
      <c r="A4265" s="92"/>
      <c r="B4265" s="5" t="s">
        <v>9440</v>
      </c>
      <c r="C4265" s="5" t="s">
        <v>9441</v>
      </c>
      <c r="D4265" s="5" t="s">
        <v>1918</v>
      </c>
      <c r="E4265" s="16" t="b">
        <v>1</v>
      </c>
      <c r="F4265" s="38" t="s">
        <v>14815</v>
      </c>
    </row>
    <row r="4266" spans="1:6" x14ac:dyDescent="0.2">
      <c r="A4266" s="92"/>
      <c r="B4266" s="5" t="s">
        <v>9442</v>
      </c>
      <c r="C4266" s="5" t="s">
        <v>9443</v>
      </c>
      <c r="D4266" s="5" t="s">
        <v>1918</v>
      </c>
      <c r="E4266" s="16" t="b">
        <v>1</v>
      </c>
      <c r="F4266" s="38" t="s">
        <v>14816</v>
      </c>
    </row>
    <row r="4267" spans="1:6" x14ac:dyDescent="0.2">
      <c r="A4267" s="92"/>
      <c r="B4267" s="5" t="s">
        <v>9444</v>
      </c>
      <c r="C4267" s="5" t="s">
        <v>9445</v>
      </c>
      <c r="D4267" s="5" t="s">
        <v>1918</v>
      </c>
      <c r="E4267" s="16" t="b">
        <v>1</v>
      </c>
      <c r="F4267" s="38" t="s">
        <v>14817</v>
      </c>
    </row>
    <row r="4268" spans="1:6" x14ac:dyDescent="0.2">
      <c r="A4268" s="92"/>
      <c r="B4268" s="5" t="s">
        <v>9446</v>
      </c>
      <c r="C4268" s="5" t="s">
        <v>9447</v>
      </c>
      <c r="D4268" s="5" t="s">
        <v>1918</v>
      </c>
      <c r="E4268" s="16" t="b">
        <v>1</v>
      </c>
      <c r="F4268" s="38" t="s">
        <v>14818</v>
      </c>
    </row>
    <row r="4269" spans="1:6" x14ac:dyDescent="0.2">
      <c r="A4269" s="92"/>
      <c r="B4269" s="5" t="s">
        <v>9448</v>
      </c>
      <c r="C4269" s="5" t="s">
        <v>9449</v>
      </c>
      <c r="D4269" s="5" t="s">
        <v>1918</v>
      </c>
      <c r="E4269" s="16" t="b">
        <v>1</v>
      </c>
      <c r="F4269" s="38" t="s">
        <v>14819</v>
      </c>
    </row>
    <row r="4270" spans="1:6" x14ac:dyDescent="0.2">
      <c r="A4270" s="92"/>
      <c r="B4270" s="5" t="s">
        <v>9450</v>
      </c>
      <c r="C4270" s="5" t="s">
        <v>9451</v>
      </c>
      <c r="D4270" s="5" t="s">
        <v>1918</v>
      </c>
      <c r="E4270" s="16" t="b">
        <v>1</v>
      </c>
      <c r="F4270" s="38" t="s">
        <v>14820</v>
      </c>
    </row>
    <row r="4271" spans="1:6" x14ac:dyDescent="0.2">
      <c r="A4271" s="92"/>
      <c r="B4271" s="5" t="s">
        <v>9452</v>
      </c>
      <c r="C4271" s="5" t="s">
        <v>9453</v>
      </c>
      <c r="D4271" s="5" t="s">
        <v>1918</v>
      </c>
      <c r="E4271" s="16" t="b">
        <v>1</v>
      </c>
      <c r="F4271" s="38" t="s">
        <v>14821</v>
      </c>
    </row>
    <row r="4272" spans="1:6" x14ac:dyDescent="0.2">
      <c r="A4272" s="93"/>
      <c r="B4272" s="14" t="s">
        <v>9454</v>
      </c>
      <c r="C4272" s="14" t="s">
        <v>9455</v>
      </c>
      <c r="D4272" s="14" t="s">
        <v>1918</v>
      </c>
      <c r="E4272" s="17" t="b">
        <v>1</v>
      </c>
      <c r="F4272" s="39" t="s">
        <v>14822</v>
      </c>
    </row>
    <row r="4273" spans="1:6" x14ac:dyDescent="0.2">
      <c r="A4273" s="91" t="str">
        <f>HYPERLINK("[#]Codes_for_GE_Names!A261:H261","SURINAME")</f>
        <v>SURINAME</v>
      </c>
      <c r="B4273" s="11" t="s">
        <v>9456</v>
      </c>
      <c r="C4273" s="11" t="s">
        <v>9457</v>
      </c>
      <c r="D4273" s="11" t="s">
        <v>1951</v>
      </c>
      <c r="E4273" s="15" t="b">
        <v>1</v>
      </c>
      <c r="F4273" s="43" t="s">
        <v>14823</v>
      </c>
    </row>
    <row r="4274" spans="1:6" x14ac:dyDescent="0.2">
      <c r="A4274" s="92"/>
      <c r="B4274" s="5" t="s">
        <v>9458</v>
      </c>
      <c r="C4274" s="5" t="s">
        <v>9459</v>
      </c>
      <c r="D4274" s="5" t="s">
        <v>1951</v>
      </c>
      <c r="E4274" s="16" t="b">
        <v>1</v>
      </c>
      <c r="F4274" s="38" t="s">
        <v>14824</v>
      </c>
    </row>
    <row r="4275" spans="1:6" x14ac:dyDescent="0.2">
      <c r="A4275" s="92"/>
      <c r="B4275" s="5" t="s">
        <v>9460</v>
      </c>
      <c r="C4275" s="5" t="s">
        <v>9461</v>
      </c>
      <c r="D4275" s="5" t="s">
        <v>1951</v>
      </c>
      <c r="E4275" s="16" t="b">
        <v>1</v>
      </c>
      <c r="F4275" s="38" t="s">
        <v>14825</v>
      </c>
    </row>
    <row r="4276" spans="1:6" x14ac:dyDescent="0.2">
      <c r="A4276" s="92"/>
      <c r="B4276" s="5" t="s">
        <v>9462</v>
      </c>
      <c r="C4276" s="5" t="s">
        <v>9463</v>
      </c>
      <c r="D4276" s="5" t="s">
        <v>1951</v>
      </c>
      <c r="E4276" s="16" t="b">
        <v>1</v>
      </c>
      <c r="F4276" s="38" t="s">
        <v>14826</v>
      </c>
    </row>
    <row r="4277" spans="1:6" x14ac:dyDescent="0.2">
      <c r="A4277" s="92"/>
      <c r="B4277" s="5" t="s">
        <v>9464</v>
      </c>
      <c r="C4277" s="5" t="s">
        <v>9465</v>
      </c>
      <c r="D4277" s="5" t="s">
        <v>1951</v>
      </c>
      <c r="E4277" s="16" t="b">
        <v>1</v>
      </c>
      <c r="F4277" s="38" t="s">
        <v>14827</v>
      </c>
    </row>
    <row r="4278" spans="1:6" x14ac:dyDescent="0.2">
      <c r="A4278" s="92"/>
      <c r="B4278" s="5" t="s">
        <v>9466</v>
      </c>
      <c r="C4278" s="5" t="s">
        <v>9467</v>
      </c>
      <c r="D4278" s="5" t="s">
        <v>1951</v>
      </c>
      <c r="E4278" s="16" t="b">
        <v>1</v>
      </c>
      <c r="F4278" s="38" t="s">
        <v>14828</v>
      </c>
    </row>
    <row r="4279" spans="1:6" x14ac:dyDescent="0.2">
      <c r="A4279" s="92"/>
      <c r="B4279" s="5" t="s">
        <v>9468</v>
      </c>
      <c r="C4279" s="5" t="s">
        <v>9469</v>
      </c>
      <c r="D4279" s="5" t="s">
        <v>1951</v>
      </c>
      <c r="E4279" s="16" t="b">
        <v>1</v>
      </c>
      <c r="F4279" s="38" t="s">
        <v>14829</v>
      </c>
    </row>
    <row r="4280" spans="1:6" x14ac:dyDescent="0.2">
      <c r="A4280" s="92"/>
      <c r="B4280" s="5" t="s">
        <v>9470</v>
      </c>
      <c r="C4280" s="5" t="s">
        <v>9471</v>
      </c>
      <c r="D4280" s="5" t="s">
        <v>1951</v>
      </c>
      <c r="E4280" s="16" t="b">
        <v>1</v>
      </c>
      <c r="F4280" s="38" t="s">
        <v>14830</v>
      </c>
    </row>
    <row r="4281" spans="1:6" x14ac:dyDescent="0.2">
      <c r="A4281" s="92"/>
      <c r="B4281" s="5" t="s">
        <v>9472</v>
      </c>
      <c r="C4281" s="5" t="s">
        <v>9473</v>
      </c>
      <c r="D4281" s="5" t="s">
        <v>1951</v>
      </c>
      <c r="E4281" s="16" t="b">
        <v>1</v>
      </c>
      <c r="F4281" s="38" t="s">
        <v>14831</v>
      </c>
    </row>
    <row r="4282" spans="1:6" x14ac:dyDescent="0.2">
      <c r="A4282" s="93"/>
      <c r="B4282" s="14" t="s">
        <v>9474</v>
      </c>
      <c r="C4282" s="14" t="s">
        <v>9475</v>
      </c>
      <c r="D4282" s="14" t="s">
        <v>1951</v>
      </c>
      <c r="E4282" s="17" t="b">
        <v>1</v>
      </c>
      <c r="F4282" s="39" t="s">
        <v>14832</v>
      </c>
    </row>
    <row r="4283" spans="1:6" x14ac:dyDescent="0.2">
      <c r="A4283" s="91" t="str">
        <f>HYPERLINK("[#]Codes_for_GE_Names!A263:H263","SWEDEN")</f>
        <v>SWEDEN</v>
      </c>
      <c r="B4283" s="11" t="s">
        <v>9476</v>
      </c>
      <c r="C4283" s="11" t="s">
        <v>9477</v>
      </c>
      <c r="D4283" s="11" t="s">
        <v>1658</v>
      </c>
      <c r="E4283" s="15" t="b">
        <v>1</v>
      </c>
      <c r="F4283" s="43" t="s">
        <v>14833</v>
      </c>
    </row>
    <row r="4284" spans="1:6" x14ac:dyDescent="0.2">
      <c r="A4284" s="92"/>
      <c r="B4284" s="5" t="s">
        <v>9478</v>
      </c>
      <c r="C4284" s="5" t="s">
        <v>9479</v>
      </c>
      <c r="D4284" s="5" t="s">
        <v>1658</v>
      </c>
      <c r="E4284" s="16" t="b">
        <v>1</v>
      </c>
      <c r="F4284" s="38" t="s">
        <v>14834</v>
      </c>
    </row>
    <row r="4285" spans="1:6" x14ac:dyDescent="0.2">
      <c r="A4285" s="92"/>
      <c r="B4285" s="5" t="s">
        <v>9480</v>
      </c>
      <c r="C4285" s="5" t="s">
        <v>9481</v>
      </c>
      <c r="D4285" s="5" t="s">
        <v>1658</v>
      </c>
      <c r="E4285" s="16" t="b">
        <v>1</v>
      </c>
      <c r="F4285" s="38" t="s">
        <v>14835</v>
      </c>
    </row>
    <row r="4286" spans="1:6" x14ac:dyDescent="0.2">
      <c r="A4286" s="92"/>
      <c r="B4286" s="5" t="s">
        <v>9482</v>
      </c>
      <c r="C4286" s="5" t="s">
        <v>9483</v>
      </c>
      <c r="D4286" s="5" t="s">
        <v>1658</v>
      </c>
      <c r="E4286" s="16" t="b">
        <v>1</v>
      </c>
      <c r="F4286" s="38" t="s">
        <v>14836</v>
      </c>
    </row>
    <row r="4287" spans="1:6" x14ac:dyDescent="0.2">
      <c r="A4287" s="92"/>
      <c r="B4287" s="5" t="s">
        <v>9484</v>
      </c>
      <c r="C4287" s="5" t="s">
        <v>9485</v>
      </c>
      <c r="D4287" s="5" t="s">
        <v>1658</v>
      </c>
      <c r="E4287" s="16" t="b">
        <v>1</v>
      </c>
      <c r="F4287" s="38" t="s">
        <v>14837</v>
      </c>
    </row>
    <row r="4288" spans="1:6" x14ac:dyDescent="0.2">
      <c r="A4288" s="92"/>
      <c r="B4288" s="5" t="s">
        <v>9486</v>
      </c>
      <c r="C4288" s="5" t="s">
        <v>9487</v>
      </c>
      <c r="D4288" s="5" t="s">
        <v>1658</v>
      </c>
      <c r="E4288" s="16" t="b">
        <v>1</v>
      </c>
      <c r="F4288" s="38" t="s">
        <v>14838</v>
      </c>
    </row>
    <row r="4289" spans="1:6" x14ac:dyDescent="0.2">
      <c r="A4289" s="92"/>
      <c r="B4289" s="5" t="s">
        <v>9488</v>
      </c>
      <c r="C4289" s="5" t="s">
        <v>9489</v>
      </c>
      <c r="D4289" s="5" t="s">
        <v>1658</v>
      </c>
      <c r="E4289" s="16" t="b">
        <v>1</v>
      </c>
      <c r="F4289" s="38" t="s">
        <v>14839</v>
      </c>
    </row>
    <row r="4290" spans="1:6" x14ac:dyDescent="0.2">
      <c r="A4290" s="92"/>
      <c r="B4290" s="5" t="s">
        <v>9490</v>
      </c>
      <c r="C4290" s="5" t="s">
        <v>9491</v>
      </c>
      <c r="D4290" s="5" t="s">
        <v>1658</v>
      </c>
      <c r="E4290" s="16" t="b">
        <v>1</v>
      </c>
      <c r="F4290" s="38" t="s">
        <v>14840</v>
      </c>
    </row>
    <row r="4291" spans="1:6" x14ac:dyDescent="0.2">
      <c r="A4291" s="92"/>
      <c r="B4291" s="5" t="s">
        <v>9492</v>
      </c>
      <c r="C4291" s="5" t="s">
        <v>9493</v>
      </c>
      <c r="D4291" s="5" t="s">
        <v>1658</v>
      </c>
      <c r="E4291" s="16" t="b">
        <v>1</v>
      </c>
      <c r="F4291" s="38" t="s">
        <v>14841</v>
      </c>
    </row>
    <row r="4292" spans="1:6" x14ac:dyDescent="0.2">
      <c r="A4292" s="92"/>
      <c r="B4292" s="5" t="s">
        <v>9494</v>
      </c>
      <c r="C4292" s="5" t="s">
        <v>9495</v>
      </c>
      <c r="D4292" s="5" t="s">
        <v>1658</v>
      </c>
      <c r="E4292" s="16" t="b">
        <v>1</v>
      </c>
      <c r="F4292" s="38" t="s">
        <v>14842</v>
      </c>
    </row>
    <row r="4293" spans="1:6" x14ac:dyDescent="0.2">
      <c r="A4293" s="92"/>
      <c r="B4293" s="5" t="s">
        <v>9496</v>
      </c>
      <c r="C4293" s="5" t="s">
        <v>9497</v>
      </c>
      <c r="D4293" s="5" t="s">
        <v>1658</v>
      </c>
      <c r="E4293" s="16" t="b">
        <v>1</v>
      </c>
      <c r="F4293" s="38" t="s">
        <v>14843</v>
      </c>
    </row>
    <row r="4294" spans="1:6" x14ac:dyDescent="0.2">
      <c r="A4294" s="92"/>
      <c r="B4294" s="5" t="s">
        <v>9498</v>
      </c>
      <c r="C4294" s="5" t="s">
        <v>9499</v>
      </c>
      <c r="D4294" s="5" t="s">
        <v>1658</v>
      </c>
      <c r="E4294" s="16" t="b">
        <v>1</v>
      </c>
      <c r="F4294" s="38" t="s">
        <v>14844</v>
      </c>
    </row>
    <row r="4295" spans="1:6" x14ac:dyDescent="0.2">
      <c r="A4295" s="92"/>
      <c r="B4295" s="5" t="s">
        <v>9500</v>
      </c>
      <c r="C4295" s="5" t="s">
        <v>9501</v>
      </c>
      <c r="D4295" s="5" t="s">
        <v>1658</v>
      </c>
      <c r="E4295" s="16" t="b">
        <v>1</v>
      </c>
      <c r="F4295" s="38" t="s">
        <v>14845</v>
      </c>
    </row>
    <row r="4296" spans="1:6" x14ac:dyDescent="0.2">
      <c r="A4296" s="92"/>
      <c r="B4296" s="5" t="s">
        <v>9502</v>
      </c>
      <c r="C4296" s="5" t="s">
        <v>9503</v>
      </c>
      <c r="D4296" s="5" t="s">
        <v>1658</v>
      </c>
      <c r="E4296" s="16" t="b">
        <v>1</v>
      </c>
      <c r="F4296" s="38" t="s">
        <v>14846</v>
      </c>
    </row>
    <row r="4297" spans="1:6" x14ac:dyDescent="0.2">
      <c r="A4297" s="92"/>
      <c r="B4297" s="5" t="s">
        <v>9504</v>
      </c>
      <c r="C4297" s="5" t="s">
        <v>9505</v>
      </c>
      <c r="D4297" s="5" t="s">
        <v>1658</v>
      </c>
      <c r="E4297" s="16" t="b">
        <v>1</v>
      </c>
      <c r="F4297" s="38" t="s">
        <v>14847</v>
      </c>
    </row>
    <row r="4298" spans="1:6" x14ac:dyDescent="0.2">
      <c r="A4298" s="92"/>
      <c r="B4298" s="5" t="s">
        <v>9506</v>
      </c>
      <c r="C4298" s="5" t="s">
        <v>9507</v>
      </c>
      <c r="D4298" s="5" t="s">
        <v>1658</v>
      </c>
      <c r="E4298" s="16" t="b">
        <v>1</v>
      </c>
      <c r="F4298" s="38" t="s">
        <v>14848</v>
      </c>
    </row>
    <row r="4299" spans="1:6" x14ac:dyDescent="0.2">
      <c r="A4299" s="92"/>
      <c r="B4299" s="5" t="s">
        <v>9508</v>
      </c>
      <c r="C4299" s="5" t="s">
        <v>9509</v>
      </c>
      <c r="D4299" s="5" t="s">
        <v>1658</v>
      </c>
      <c r="E4299" s="16" t="b">
        <v>1</v>
      </c>
      <c r="F4299" s="38" t="s">
        <v>14849</v>
      </c>
    </row>
    <row r="4300" spans="1:6" x14ac:dyDescent="0.2">
      <c r="A4300" s="92"/>
      <c r="B4300" s="5" t="s">
        <v>9510</v>
      </c>
      <c r="C4300" s="5" t="s">
        <v>9511</v>
      </c>
      <c r="D4300" s="5" t="s">
        <v>1658</v>
      </c>
      <c r="E4300" s="16" t="b">
        <v>1</v>
      </c>
      <c r="F4300" s="38" t="s">
        <v>14850</v>
      </c>
    </row>
    <row r="4301" spans="1:6" x14ac:dyDescent="0.2">
      <c r="A4301" s="92"/>
      <c r="B4301" s="5" t="s">
        <v>9512</v>
      </c>
      <c r="C4301" s="5" t="s">
        <v>9513</v>
      </c>
      <c r="D4301" s="5" t="s">
        <v>1658</v>
      </c>
      <c r="E4301" s="16" t="b">
        <v>1</v>
      </c>
      <c r="F4301" s="38" t="s">
        <v>14851</v>
      </c>
    </row>
    <row r="4302" spans="1:6" x14ac:dyDescent="0.2">
      <c r="A4302" s="92"/>
      <c r="B4302" s="5" t="s">
        <v>9514</v>
      </c>
      <c r="C4302" s="5" t="s">
        <v>9515</v>
      </c>
      <c r="D4302" s="5" t="s">
        <v>1658</v>
      </c>
      <c r="E4302" s="16" t="b">
        <v>1</v>
      </c>
      <c r="F4302" s="38" t="s">
        <v>14852</v>
      </c>
    </row>
    <row r="4303" spans="1:6" x14ac:dyDescent="0.2">
      <c r="A4303" s="93"/>
      <c r="B4303" s="14" t="s">
        <v>9516</v>
      </c>
      <c r="C4303" s="14" t="s">
        <v>9517</v>
      </c>
      <c r="D4303" s="14" t="s">
        <v>1658</v>
      </c>
      <c r="E4303" s="17" t="b">
        <v>1</v>
      </c>
      <c r="F4303" s="39" t="s">
        <v>14853</v>
      </c>
    </row>
    <row r="4304" spans="1:6" x14ac:dyDescent="0.2">
      <c r="A4304" s="91" t="str">
        <f>HYPERLINK("[#]Codes_for_GE_Names!A264:H264","SWITZERLAND")</f>
        <v>SWITZERLAND</v>
      </c>
      <c r="B4304" s="11" t="s">
        <v>9518</v>
      </c>
      <c r="C4304" s="11" t="s">
        <v>9519</v>
      </c>
      <c r="D4304" s="11" t="s">
        <v>6079</v>
      </c>
      <c r="E4304" s="15" t="b">
        <v>1</v>
      </c>
      <c r="F4304" s="43" t="s">
        <v>14854</v>
      </c>
    </row>
    <row r="4305" spans="1:6" x14ac:dyDescent="0.2">
      <c r="A4305" s="92"/>
      <c r="B4305" s="5" t="s">
        <v>9520</v>
      </c>
      <c r="C4305" s="5" t="s">
        <v>9521</v>
      </c>
      <c r="D4305" s="5" t="s">
        <v>6079</v>
      </c>
      <c r="E4305" s="16" t="b">
        <v>1</v>
      </c>
      <c r="F4305" s="38" t="s">
        <v>14855</v>
      </c>
    </row>
    <row r="4306" spans="1:6" x14ac:dyDescent="0.2">
      <c r="A4306" s="92"/>
      <c r="B4306" s="5" t="s">
        <v>9522</v>
      </c>
      <c r="C4306" s="5" t="s">
        <v>9523</v>
      </c>
      <c r="D4306" s="5" t="s">
        <v>6079</v>
      </c>
      <c r="E4306" s="16" t="b">
        <v>1</v>
      </c>
      <c r="F4306" s="38" t="s">
        <v>14856</v>
      </c>
    </row>
    <row r="4307" spans="1:6" x14ac:dyDescent="0.2">
      <c r="A4307" s="92"/>
      <c r="B4307" s="5" t="s">
        <v>9524</v>
      </c>
      <c r="C4307" s="5" t="s">
        <v>9525</v>
      </c>
      <c r="D4307" s="5" t="s">
        <v>6079</v>
      </c>
      <c r="E4307" s="16" t="b">
        <v>1</v>
      </c>
      <c r="F4307" s="38" t="s">
        <v>14857</v>
      </c>
    </row>
    <row r="4308" spans="1:6" x14ac:dyDescent="0.2">
      <c r="A4308" s="92"/>
      <c r="B4308" s="5" t="s">
        <v>9526</v>
      </c>
      <c r="C4308" s="5" t="s">
        <v>9527</v>
      </c>
      <c r="D4308" s="5" t="s">
        <v>6079</v>
      </c>
      <c r="E4308" s="16" t="b">
        <v>1</v>
      </c>
      <c r="F4308" s="38" t="s">
        <v>14858</v>
      </c>
    </row>
    <row r="4309" spans="1:6" x14ac:dyDescent="0.2">
      <c r="A4309" s="92"/>
      <c r="B4309" s="5" t="s">
        <v>9528</v>
      </c>
      <c r="C4309" s="5" t="s">
        <v>9529</v>
      </c>
      <c r="D4309" s="5" t="s">
        <v>6079</v>
      </c>
      <c r="E4309" s="16" t="b">
        <v>1</v>
      </c>
      <c r="F4309" s="38" t="s">
        <v>14859</v>
      </c>
    </row>
    <row r="4310" spans="1:6" x14ac:dyDescent="0.2">
      <c r="A4310" s="92"/>
      <c r="B4310" s="5" t="s">
        <v>9530</v>
      </c>
      <c r="C4310" s="5" t="s">
        <v>9531</v>
      </c>
      <c r="D4310" s="5" t="s">
        <v>6079</v>
      </c>
      <c r="E4310" s="16" t="b">
        <v>1</v>
      </c>
      <c r="F4310" s="38" t="s">
        <v>14860</v>
      </c>
    </row>
    <row r="4311" spans="1:6" x14ac:dyDescent="0.2">
      <c r="A4311" s="92"/>
      <c r="B4311" s="5" t="s">
        <v>9532</v>
      </c>
      <c r="C4311" s="5" t="s">
        <v>9533</v>
      </c>
      <c r="D4311" s="5" t="s">
        <v>6079</v>
      </c>
      <c r="E4311" s="16" t="b">
        <v>1</v>
      </c>
      <c r="F4311" s="38" t="s">
        <v>14861</v>
      </c>
    </row>
    <row r="4312" spans="1:6" x14ac:dyDescent="0.2">
      <c r="A4312" s="92"/>
      <c r="B4312" s="5" t="s">
        <v>9534</v>
      </c>
      <c r="C4312" s="5" t="s">
        <v>9535</v>
      </c>
      <c r="D4312" s="5" t="s">
        <v>6079</v>
      </c>
      <c r="E4312" s="16" t="b">
        <v>1</v>
      </c>
      <c r="F4312" s="38" t="s">
        <v>14862</v>
      </c>
    </row>
    <row r="4313" spans="1:6" x14ac:dyDescent="0.2">
      <c r="A4313" s="92"/>
      <c r="B4313" s="5" t="s">
        <v>9536</v>
      </c>
      <c r="C4313" s="5" t="s">
        <v>9537</v>
      </c>
      <c r="D4313" s="5" t="s">
        <v>6079</v>
      </c>
      <c r="E4313" s="16" t="b">
        <v>1</v>
      </c>
      <c r="F4313" s="38" t="s">
        <v>14863</v>
      </c>
    </row>
    <row r="4314" spans="1:6" x14ac:dyDescent="0.2">
      <c r="A4314" s="92"/>
      <c r="B4314" s="5" t="s">
        <v>9538</v>
      </c>
      <c r="C4314" s="5" t="s">
        <v>9539</v>
      </c>
      <c r="D4314" s="5" t="s">
        <v>6079</v>
      </c>
      <c r="E4314" s="16" t="b">
        <v>1</v>
      </c>
      <c r="F4314" s="38" t="s">
        <v>14864</v>
      </c>
    </row>
    <row r="4315" spans="1:6" x14ac:dyDescent="0.2">
      <c r="A4315" s="92"/>
      <c r="B4315" s="5" t="s">
        <v>9540</v>
      </c>
      <c r="C4315" s="5" t="s">
        <v>9541</v>
      </c>
      <c r="D4315" s="5" t="s">
        <v>6079</v>
      </c>
      <c r="E4315" s="16" t="b">
        <v>1</v>
      </c>
      <c r="F4315" s="38" t="s">
        <v>14865</v>
      </c>
    </row>
    <row r="4316" spans="1:6" x14ac:dyDescent="0.2">
      <c r="A4316" s="92"/>
      <c r="B4316" s="5" t="s">
        <v>9542</v>
      </c>
      <c r="C4316" s="5" t="s">
        <v>9543</v>
      </c>
      <c r="D4316" s="5" t="s">
        <v>6079</v>
      </c>
      <c r="E4316" s="16" t="b">
        <v>1</v>
      </c>
      <c r="F4316" s="38" t="s">
        <v>14866</v>
      </c>
    </row>
    <row r="4317" spans="1:6" x14ac:dyDescent="0.2">
      <c r="A4317" s="92"/>
      <c r="B4317" s="5" t="s">
        <v>9544</v>
      </c>
      <c r="C4317" s="5" t="s">
        <v>9545</v>
      </c>
      <c r="D4317" s="5" t="s">
        <v>6079</v>
      </c>
      <c r="E4317" s="16" t="b">
        <v>1</v>
      </c>
      <c r="F4317" s="38" t="s">
        <v>14867</v>
      </c>
    </row>
    <row r="4318" spans="1:6" x14ac:dyDescent="0.2">
      <c r="A4318" s="92"/>
      <c r="B4318" s="5" t="s">
        <v>9546</v>
      </c>
      <c r="C4318" s="5" t="s">
        <v>9547</v>
      </c>
      <c r="D4318" s="5" t="s">
        <v>6079</v>
      </c>
      <c r="E4318" s="16" t="b">
        <v>1</v>
      </c>
      <c r="F4318" s="38" t="s">
        <v>14868</v>
      </c>
    </row>
    <row r="4319" spans="1:6" x14ac:dyDescent="0.2">
      <c r="A4319" s="92"/>
      <c r="B4319" s="5" t="s">
        <v>9548</v>
      </c>
      <c r="C4319" s="5" t="s">
        <v>9549</v>
      </c>
      <c r="D4319" s="5" t="s">
        <v>6079</v>
      </c>
      <c r="E4319" s="16" t="b">
        <v>1</v>
      </c>
      <c r="F4319" s="38" t="s">
        <v>14869</v>
      </c>
    </row>
    <row r="4320" spans="1:6" x14ac:dyDescent="0.2">
      <c r="A4320" s="92"/>
      <c r="B4320" s="5" t="s">
        <v>9550</v>
      </c>
      <c r="C4320" s="5" t="s">
        <v>9551</v>
      </c>
      <c r="D4320" s="5" t="s">
        <v>6079</v>
      </c>
      <c r="E4320" s="16" t="b">
        <v>1</v>
      </c>
      <c r="F4320" s="38" t="s">
        <v>14870</v>
      </c>
    </row>
    <row r="4321" spans="1:6" x14ac:dyDescent="0.2">
      <c r="A4321" s="92"/>
      <c r="B4321" s="5" t="s">
        <v>9552</v>
      </c>
      <c r="C4321" s="5" t="s">
        <v>9553</v>
      </c>
      <c r="D4321" s="5" t="s">
        <v>6079</v>
      </c>
      <c r="E4321" s="16" t="b">
        <v>1</v>
      </c>
      <c r="F4321" s="38" t="s">
        <v>14871</v>
      </c>
    </row>
    <row r="4322" spans="1:6" x14ac:dyDescent="0.2">
      <c r="A4322" s="92"/>
      <c r="B4322" s="5" t="s">
        <v>9554</v>
      </c>
      <c r="C4322" s="5" t="s">
        <v>9555</v>
      </c>
      <c r="D4322" s="5" t="s">
        <v>6079</v>
      </c>
      <c r="E4322" s="16" t="b">
        <v>1</v>
      </c>
      <c r="F4322" s="38" t="s">
        <v>14872</v>
      </c>
    </row>
    <row r="4323" spans="1:6" x14ac:dyDescent="0.2">
      <c r="A4323" s="92"/>
      <c r="B4323" s="5" t="s">
        <v>9556</v>
      </c>
      <c r="C4323" s="5" t="s">
        <v>9557</v>
      </c>
      <c r="D4323" s="5" t="s">
        <v>6079</v>
      </c>
      <c r="E4323" s="16" t="b">
        <v>1</v>
      </c>
      <c r="F4323" s="38" t="s">
        <v>14873</v>
      </c>
    </row>
    <row r="4324" spans="1:6" x14ac:dyDescent="0.2">
      <c r="A4324" s="92"/>
      <c r="B4324" s="5" t="s">
        <v>9558</v>
      </c>
      <c r="C4324" s="5" t="s">
        <v>9559</v>
      </c>
      <c r="D4324" s="5" t="s">
        <v>6079</v>
      </c>
      <c r="E4324" s="16" t="b">
        <v>1</v>
      </c>
      <c r="F4324" s="38" t="s">
        <v>14874</v>
      </c>
    </row>
    <row r="4325" spans="1:6" x14ac:dyDescent="0.2">
      <c r="A4325" s="92"/>
      <c r="B4325" s="5" t="s">
        <v>9560</v>
      </c>
      <c r="C4325" s="5" t="s">
        <v>9561</v>
      </c>
      <c r="D4325" s="5" t="s">
        <v>6079</v>
      </c>
      <c r="E4325" s="16" t="b">
        <v>1</v>
      </c>
      <c r="F4325" s="38" t="s">
        <v>14875</v>
      </c>
    </row>
    <row r="4326" spans="1:6" x14ac:dyDescent="0.2">
      <c r="A4326" s="92"/>
      <c r="B4326" s="5" t="s">
        <v>9562</v>
      </c>
      <c r="C4326" s="5" t="s">
        <v>9563</v>
      </c>
      <c r="D4326" s="5" t="s">
        <v>6079</v>
      </c>
      <c r="E4326" s="16" t="b">
        <v>1</v>
      </c>
      <c r="F4326" s="38" t="s">
        <v>14876</v>
      </c>
    </row>
    <row r="4327" spans="1:6" x14ac:dyDescent="0.2">
      <c r="A4327" s="92"/>
      <c r="B4327" s="5" t="s">
        <v>9564</v>
      </c>
      <c r="C4327" s="5" t="s">
        <v>9565</v>
      </c>
      <c r="D4327" s="5" t="s">
        <v>6079</v>
      </c>
      <c r="E4327" s="16" t="b">
        <v>1</v>
      </c>
      <c r="F4327" s="38" t="s">
        <v>14877</v>
      </c>
    </row>
    <row r="4328" spans="1:6" x14ac:dyDescent="0.2">
      <c r="A4328" s="92"/>
      <c r="B4328" s="5" t="s">
        <v>9566</v>
      </c>
      <c r="C4328" s="5" t="s">
        <v>9567</v>
      </c>
      <c r="D4328" s="5" t="s">
        <v>6079</v>
      </c>
      <c r="E4328" s="16" t="b">
        <v>1</v>
      </c>
      <c r="F4328" s="38" t="s">
        <v>14878</v>
      </c>
    </row>
    <row r="4329" spans="1:6" x14ac:dyDescent="0.2">
      <c r="A4329" s="93"/>
      <c r="B4329" s="14" t="s">
        <v>9568</v>
      </c>
      <c r="C4329" s="14" t="s">
        <v>9569</v>
      </c>
      <c r="D4329" s="14" t="s">
        <v>6079</v>
      </c>
      <c r="E4329" s="17" t="b">
        <v>1</v>
      </c>
      <c r="F4329" s="39" t="s">
        <v>14879</v>
      </c>
    </row>
    <row r="4330" spans="1:6" x14ac:dyDescent="0.2">
      <c r="A4330" s="91" t="str">
        <f>HYPERLINK("[#]Codes_for_GE_Names!A265:H265","SYRIA")</f>
        <v>SYRIA</v>
      </c>
      <c r="B4330" s="11" t="s">
        <v>9570</v>
      </c>
      <c r="C4330" s="11" t="s">
        <v>9571</v>
      </c>
      <c r="D4330" s="11" t="s">
        <v>2171</v>
      </c>
      <c r="E4330" s="15" t="b">
        <v>1</v>
      </c>
      <c r="F4330" s="43" t="s">
        <v>14880</v>
      </c>
    </row>
    <row r="4331" spans="1:6" x14ac:dyDescent="0.2">
      <c r="A4331" s="92"/>
      <c r="B4331" s="5" t="s">
        <v>9572</v>
      </c>
      <c r="C4331" s="5" t="s">
        <v>9573</v>
      </c>
      <c r="D4331" s="5" t="s">
        <v>2171</v>
      </c>
      <c r="E4331" s="16" t="b">
        <v>1</v>
      </c>
      <c r="F4331" s="38" t="s">
        <v>14881</v>
      </c>
    </row>
    <row r="4332" spans="1:6" x14ac:dyDescent="0.2">
      <c r="A4332" s="92"/>
      <c r="B4332" s="5" t="s">
        <v>9574</v>
      </c>
      <c r="C4332" s="5" t="s">
        <v>9575</v>
      </c>
      <c r="D4332" s="5" t="s">
        <v>2171</v>
      </c>
      <c r="E4332" s="16" t="b">
        <v>1</v>
      </c>
      <c r="F4332" s="38" t="s">
        <v>14882</v>
      </c>
    </row>
    <row r="4333" spans="1:6" x14ac:dyDescent="0.2">
      <c r="A4333" s="92"/>
      <c r="B4333" s="5" t="s">
        <v>9576</v>
      </c>
      <c r="C4333" s="5" t="s">
        <v>9577</v>
      </c>
      <c r="D4333" s="5" t="s">
        <v>2171</v>
      </c>
      <c r="E4333" s="16" t="b">
        <v>1</v>
      </c>
      <c r="F4333" s="38" t="s">
        <v>14883</v>
      </c>
    </row>
    <row r="4334" spans="1:6" x14ac:dyDescent="0.2">
      <c r="A4334" s="92"/>
      <c r="B4334" s="5" t="s">
        <v>9578</v>
      </c>
      <c r="C4334" s="5" t="s">
        <v>9579</v>
      </c>
      <c r="D4334" s="5" t="s">
        <v>2171</v>
      </c>
      <c r="E4334" s="16" t="b">
        <v>1</v>
      </c>
      <c r="F4334" s="38" t="s">
        <v>14884</v>
      </c>
    </row>
    <row r="4335" spans="1:6" x14ac:dyDescent="0.2">
      <c r="A4335" s="92"/>
      <c r="B4335" s="5" t="s">
        <v>9580</v>
      </c>
      <c r="C4335" s="5" t="s">
        <v>9581</v>
      </c>
      <c r="D4335" s="5" t="s">
        <v>2171</v>
      </c>
      <c r="E4335" s="16" t="b">
        <v>1</v>
      </c>
      <c r="F4335" s="38" t="s">
        <v>14885</v>
      </c>
    </row>
    <row r="4336" spans="1:6" x14ac:dyDescent="0.2">
      <c r="A4336" s="92"/>
      <c r="B4336" s="5" t="s">
        <v>9582</v>
      </c>
      <c r="C4336" s="5" t="s">
        <v>9583</v>
      </c>
      <c r="D4336" s="5" t="s">
        <v>2171</v>
      </c>
      <c r="E4336" s="16" t="b">
        <v>1</v>
      </c>
      <c r="F4336" s="38" t="s">
        <v>14886</v>
      </c>
    </row>
    <row r="4337" spans="1:6" x14ac:dyDescent="0.2">
      <c r="A4337" s="92"/>
      <c r="B4337" s="5" t="s">
        <v>9584</v>
      </c>
      <c r="C4337" s="5" t="s">
        <v>9585</v>
      </c>
      <c r="D4337" s="5" t="s">
        <v>2171</v>
      </c>
      <c r="E4337" s="16" t="b">
        <v>1</v>
      </c>
      <c r="F4337" s="38" t="s">
        <v>14887</v>
      </c>
    </row>
    <row r="4338" spans="1:6" x14ac:dyDescent="0.2">
      <c r="A4338" s="92"/>
      <c r="B4338" s="5" t="s">
        <v>9586</v>
      </c>
      <c r="C4338" s="5" t="s">
        <v>9587</v>
      </c>
      <c r="D4338" s="5" t="s">
        <v>2171</v>
      </c>
      <c r="E4338" s="16" t="b">
        <v>1</v>
      </c>
      <c r="F4338" s="38" t="s">
        <v>14888</v>
      </c>
    </row>
    <row r="4339" spans="1:6" x14ac:dyDescent="0.2">
      <c r="A4339" s="92"/>
      <c r="B4339" s="5" t="s">
        <v>9588</v>
      </c>
      <c r="C4339" s="5" t="s">
        <v>9589</v>
      </c>
      <c r="D4339" s="5" t="s">
        <v>2171</v>
      </c>
      <c r="E4339" s="16" t="b">
        <v>1</v>
      </c>
      <c r="F4339" s="38" t="s">
        <v>14889</v>
      </c>
    </row>
    <row r="4340" spans="1:6" x14ac:dyDescent="0.2">
      <c r="A4340" s="92"/>
      <c r="B4340" s="5" t="s">
        <v>9590</v>
      </c>
      <c r="C4340" s="5" t="s">
        <v>9591</v>
      </c>
      <c r="D4340" s="5" t="s">
        <v>2171</v>
      </c>
      <c r="E4340" s="16" t="b">
        <v>1</v>
      </c>
      <c r="F4340" s="38" t="s">
        <v>14890</v>
      </c>
    </row>
    <row r="4341" spans="1:6" x14ac:dyDescent="0.2">
      <c r="A4341" s="92"/>
      <c r="B4341" s="5" t="s">
        <v>9592</v>
      </c>
      <c r="C4341" s="5" t="s">
        <v>9593</v>
      </c>
      <c r="D4341" s="5" t="s">
        <v>2171</v>
      </c>
      <c r="E4341" s="16" t="b">
        <v>1</v>
      </c>
      <c r="F4341" s="38" t="s">
        <v>14891</v>
      </c>
    </row>
    <row r="4342" spans="1:6" x14ac:dyDescent="0.2">
      <c r="A4342" s="92"/>
      <c r="B4342" s="5" t="s">
        <v>9594</v>
      </c>
      <c r="C4342" s="5" t="s">
        <v>9595</v>
      </c>
      <c r="D4342" s="5" t="s">
        <v>2171</v>
      </c>
      <c r="E4342" s="16" t="b">
        <v>1</v>
      </c>
      <c r="F4342" s="38" t="s">
        <v>14892</v>
      </c>
    </row>
    <row r="4343" spans="1:6" x14ac:dyDescent="0.2">
      <c r="A4343" s="93"/>
      <c r="B4343" s="14" t="s">
        <v>9596</v>
      </c>
      <c r="C4343" s="14" t="s">
        <v>9597</v>
      </c>
      <c r="D4343" s="14" t="s">
        <v>2171</v>
      </c>
      <c r="E4343" s="17" t="b">
        <v>1</v>
      </c>
      <c r="F4343" s="39" t="s">
        <v>14893</v>
      </c>
    </row>
    <row r="4344" spans="1:6" x14ac:dyDescent="0.2">
      <c r="A4344" s="91" t="str">
        <f>HYPERLINK("[#]Codes_for_GE_Names!A266:H266","TAIWAN")</f>
        <v>TAIWAN</v>
      </c>
      <c r="B4344" s="11" t="s">
        <v>9598</v>
      </c>
      <c r="C4344" s="11" t="s">
        <v>9599</v>
      </c>
      <c r="D4344" s="11" t="s">
        <v>1658</v>
      </c>
      <c r="E4344" s="15" t="b">
        <v>1</v>
      </c>
      <c r="F4344" s="43" t="s">
        <v>14894</v>
      </c>
    </row>
    <row r="4345" spans="1:6" x14ac:dyDescent="0.2">
      <c r="A4345" s="92"/>
      <c r="B4345" s="5" t="s">
        <v>9600</v>
      </c>
      <c r="C4345" s="5" t="s">
        <v>9601</v>
      </c>
      <c r="D4345" s="5" t="s">
        <v>1912</v>
      </c>
      <c r="E4345" s="16" t="b">
        <v>1</v>
      </c>
      <c r="F4345" s="38" t="s">
        <v>14895</v>
      </c>
    </row>
    <row r="4346" spans="1:6" x14ac:dyDescent="0.2">
      <c r="A4346" s="92"/>
      <c r="B4346" s="5" t="s">
        <v>9602</v>
      </c>
      <c r="C4346" s="5" t="s">
        <v>9601</v>
      </c>
      <c r="D4346" s="5" t="s">
        <v>1658</v>
      </c>
      <c r="E4346" s="16" t="b">
        <v>1</v>
      </c>
      <c r="F4346" s="38" t="s">
        <v>14896</v>
      </c>
    </row>
    <row r="4347" spans="1:6" x14ac:dyDescent="0.2">
      <c r="A4347" s="92"/>
      <c r="B4347" s="5" t="s">
        <v>9603</v>
      </c>
      <c r="C4347" s="5" t="s">
        <v>9604</v>
      </c>
      <c r="D4347" s="5" t="s">
        <v>1912</v>
      </c>
      <c r="E4347" s="16" t="b">
        <v>1</v>
      </c>
      <c r="F4347" s="38" t="s">
        <v>14897</v>
      </c>
    </row>
    <row r="4348" spans="1:6" x14ac:dyDescent="0.2">
      <c r="A4348" s="92"/>
      <c r="B4348" s="5" t="s">
        <v>9605</v>
      </c>
      <c r="C4348" s="5" t="s">
        <v>9604</v>
      </c>
      <c r="D4348" s="5" t="s">
        <v>1658</v>
      </c>
      <c r="E4348" s="16" t="b">
        <v>1</v>
      </c>
      <c r="F4348" s="38" t="s">
        <v>14898</v>
      </c>
    </row>
    <row r="4349" spans="1:6" x14ac:dyDescent="0.2">
      <c r="A4349" s="92"/>
      <c r="B4349" s="5" t="s">
        <v>9606</v>
      </c>
      <c r="C4349" s="5" t="s">
        <v>9607</v>
      </c>
      <c r="D4349" s="5" t="s">
        <v>1658</v>
      </c>
      <c r="E4349" s="16" t="b">
        <v>1</v>
      </c>
      <c r="F4349" s="38" t="s">
        <v>14899</v>
      </c>
    </row>
    <row r="4350" spans="1:6" x14ac:dyDescent="0.2">
      <c r="A4350" s="92"/>
      <c r="B4350" s="5" t="s">
        <v>9608</v>
      </c>
      <c r="C4350" s="5" t="s">
        <v>9609</v>
      </c>
      <c r="D4350" s="5" t="s">
        <v>2490</v>
      </c>
      <c r="E4350" s="16" t="b">
        <v>1</v>
      </c>
      <c r="F4350" s="38" t="s">
        <v>14900</v>
      </c>
    </row>
    <row r="4351" spans="1:6" x14ac:dyDescent="0.2">
      <c r="A4351" s="92"/>
      <c r="B4351" s="5" t="s">
        <v>9610</v>
      </c>
      <c r="C4351" s="5" t="s">
        <v>9611</v>
      </c>
      <c r="D4351" s="5" t="s">
        <v>1912</v>
      </c>
      <c r="E4351" s="16" t="b">
        <v>1</v>
      </c>
      <c r="F4351" s="38" t="s">
        <v>14901</v>
      </c>
    </row>
    <row r="4352" spans="1:6" x14ac:dyDescent="0.2">
      <c r="A4352" s="92"/>
      <c r="B4352" s="5" t="s">
        <v>9612</v>
      </c>
      <c r="C4352" s="5" t="s">
        <v>9613</v>
      </c>
      <c r="D4352" s="5" t="s">
        <v>1658</v>
      </c>
      <c r="E4352" s="16" t="b">
        <v>1</v>
      </c>
      <c r="F4352" s="38" t="s">
        <v>14902</v>
      </c>
    </row>
    <row r="4353" spans="1:6" x14ac:dyDescent="0.2">
      <c r="A4353" s="92"/>
      <c r="B4353" s="5" t="s">
        <v>9614</v>
      </c>
      <c r="C4353" s="5" t="s">
        <v>9615</v>
      </c>
      <c r="D4353" s="5" t="s">
        <v>1658</v>
      </c>
      <c r="E4353" s="16" t="b">
        <v>1</v>
      </c>
      <c r="F4353" s="38" t="s">
        <v>14903</v>
      </c>
    </row>
    <row r="4354" spans="1:6" x14ac:dyDescent="0.2">
      <c r="A4354" s="92"/>
      <c r="B4354" s="5" t="s">
        <v>9616</v>
      </c>
      <c r="C4354" s="5" t="s">
        <v>9617</v>
      </c>
      <c r="D4354" s="5" t="s">
        <v>1658</v>
      </c>
      <c r="E4354" s="16" t="b">
        <v>1</v>
      </c>
      <c r="F4354" s="38" t="s">
        <v>14904</v>
      </c>
    </row>
    <row r="4355" spans="1:6" x14ac:dyDescent="0.2">
      <c r="A4355" s="92"/>
      <c r="B4355" s="5" t="s">
        <v>9618</v>
      </c>
      <c r="C4355" s="5" t="s">
        <v>9619</v>
      </c>
      <c r="D4355" s="5" t="s">
        <v>1658</v>
      </c>
      <c r="E4355" s="16" t="b">
        <v>1</v>
      </c>
      <c r="F4355" s="38" t="s">
        <v>14905</v>
      </c>
    </row>
    <row r="4356" spans="1:6" x14ac:dyDescent="0.2">
      <c r="A4356" s="92"/>
      <c r="B4356" s="5" t="s">
        <v>9620</v>
      </c>
      <c r="C4356" s="5" t="s">
        <v>9621</v>
      </c>
      <c r="D4356" s="5" t="s">
        <v>2490</v>
      </c>
      <c r="E4356" s="16" t="b">
        <v>1</v>
      </c>
      <c r="F4356" s="38" t="s">
        <v>14906</v>
      </c>
    </row>
    <row r="4357" spans="1:6" x14ac:dyDescent="0.2">
      <c r="A4357" s="92"/>
      <c r="B4357" s="5" t="s">
        <v>9622</v>
      </c>
      <c r="C4357" s="5" t="s">
        <v>9623</v>
      </c>
      <c r="D4357" s="5" t="s">
        <v>1658</v>
      </c>
      <c r="E4357" s="16" t="b">
        <v>1</v>
      </c>
      <c r="F4357" s="38" t="s">
        <v>14907</v>
      </c>
    </row>
    <row r="4358" spans="1:6" x14ac:dyDescent="0.2">
      <c r="A4358" s="92"/>
      <c r="B4358" s="5" t="s">
        <v>9624</v>
      </c>
      <c r="C4358" s="5" t="s">
        <v>9625</v>
      </c>
      <c r="D4358" s="5" t="s">
        <v>1658</v>
      </c>
      <c r="E4358" s="16" t="b">
        <v>1</v>
      </c>
      <c r="F4358" s="38" t="s">
        <v>14908</v>
      </c>
    </row>
    <row r="4359" spans="1:6" x14ac:dyDescent="0.2">
      <c r="A4359" s="92"/>
      <c r="B4359" s="5" t="s">
        <v>9626</v>
      </c>
      <c r="C4359" s="5" t="s">
        <v>9627</v>
      </c>
      <c r="D4359" s="5" t="s">
        <v>2490</v>
      </c>
      <c r="E4359" s="16" t="b">
        <v>1</v>
      </c>
      <c r="F4359" s="38" t="s">
        <v>14909</v>
      </c>
    </row>
    <row r="4360" spans="1:6" x14ac:dyDescent="0.2">
      <c r="A4360" s="92"/>
      <c r="B4360" s="5" t="s">
        <v>9628</v>
      </c>
      <c r="C4360" s="5" t="s">
        <v>9629</v>
      </c>
      <c r="D4360" s="5" t="s">
        <v>2490</v>
      </c>
      <c r="E4360" s="16" t="b">
        <v>1</v>
      </c>
      <c r="F4360" s="38" t="s">
        <v>14910</v>
      </c>
    </row>
    <row r="4361" spans="1:6" x14ac:dyDescent="0.2">
      <c r="A4361" s="92"/>
      <c r="B4361" s="5" t="s">
        <v>9630</v>
      </c>
      <c r="C4361" s="5" t="s">
        <v>9631</v>
      </c>
      <c r="D4361" s="5" t="s">
        <v>2490</v>
      </c>
      <c r="E4361" s="16" t="b">
        <v>1</v>
      </c>
      <c r="F4361" s="38" t="s">
        <v>14911</v>
      </c>
    </row>
    <row r="4362" spans="1:6" x14ac:dyDescent="0.2">
      <c r="A4362" s="92"/>
      <c r="B4362" s="5" t="s">
        <v>9632</v>
      </c>
      <c r="C4362" s="5" t="s">
        <v>9633</v>
      </c>
      <c r="D4362" s="5" t="s">
        <v>1658</v>
      </c>
      <c r="E4362" s="16" t="b">
        <v>1</v>
      </c>
      <c r="F4362" s="38" t="s">
        <v>14912</v>
      </c>
    </row>
    <row r="4363" spans="1:6" x14ac:dyDescent="0.2">
      <c r="A4363" s="92"/>
      <c r="B4363" s="5" t="s">
        <v>9634</v>
      </c>
      <c r="C4363" s="5" t="s">
        <v>9635</v>
      </c>
      <c r="D4363" s="5" t="s">
        <v>2490</v>
      </c>
      <c r="E4363" s="16" t="b">
        <v>1</v>
      </c>
      <c r="F4363" s="38" t="s">
        <v>14913</v>
      </c>
    </row>
    <row r="4364" spans="1:6" x14ac:dyDescent="0.2">
      <c r="A4364" s="92"/>
      <c r="B4364" s="5" t="s">
        <v>9636</v>
      </c>
      <c r="C4364" s="5" t="s">
        <v>9637</v>
      </c>
      <c r="D4364" s="5" t="s">
        <v>1658</v>
      </c>
      <c r="E4364" s="16" t="b">
        <v>1</v>
      </c>
      <c r="F4364" s="38" t="s">
        <v>14914</v>
      </c>
    </row>
    <row r="4365" spans="1:6" x14ac:dyDescent="0.2">
      <c r="A4365" s="93"/>
      <c r="B4365" s="14" t="s">
        <v>9638</v>
      </c>
      <c r="C4365" s="14" t="s">
        <v>9639</v>
      </c>
      <c r="D4365" s="14" t="s">
        <v>1658</v>
      </c>
      <c r="E4365" s="17" t="b">
        <v>1</v>
      </c>
      <c r="F4365" s="39" t="s">
        <v>14915</v>
      </c>
    </row>
    <row r="4366" spans="1:6" x14ac:dyDescent="0.2">
      <c r="A4366" s="91" t="str">
        <f>HYPERLINK("[#]Codes_for_GE_Names!A267:H267","TAJIKISTAN")</f>
        <v>TAJIKISTAN</v>
      </c>
      <c r="B4366" s="11" t="s">
        <v>9640</v>
      </c>
      <c r="C4366" s="11" t="s">
        <v>9641</v>
      </c>
      <c r="D4366" s="11" t="s">
        <v>9642</v>
      </c>
      <c r="E4366" s="15" t="b">
        <v>1</v>
      </c>
      <c r="F4366" s="43" t="s">
        <v>14916</v>
      </c>
    </row>
    <row r="4367" spans="1:6" x14ac:dyDescent="0.2">
      <c r="A4367" s="92"/>
      <c r="B4367" s="5" t="s">
        <v>9643</v>
      </c>
      <c r="C4367" s="5" t="s">
        <v>9644</v>
      </c>
      <c r="D4367" s="5" t="s">
        <v>1589</v>
      </c>
      <c r="E4367" s="16" t="b">
        <v>1</v>
      </c>
      <c r="F4367" s="38" t="s">
        <v>14917</v>
      </c>
    </row>
    <row r="4368" spans="1:6" x14ac:dyDescent="0.2">
      <c r="A4368" s="92"/>
      <c r="B4368" s="5" t="s">
        <v>9645</v>
      </c>
      <c r="C4368" s="5" t="s">
        <v>9646</v>
      </c>
      <c r="D4368" s="5" t="s">
        <v>5259</v>
      </c>
      <c r="E4368" s="16" t="b">
        <v>1</v>
      </c>
      <c r="F4368" s="38" t="s">
        <v>14918</v>
      </c>
    </row>
    <row r="4369" spans="1:6" x14ac:dyDescent="0.2">
      <c r="A4369" s="92"/>
      <c r="B4369" s="5" t="s">
        <v>9647</v>
      </c>
      <c r="C4369" s="5" t="s">
        <v>9648</v>
      </c>
      <c r="D4369" s="5" t="s">
        <v>9649</v>
      </c>
      <c r="E4369" s="16" t="b">
        <v>1</v>
      </c>
      <c r="F4369" s="38" t="s">
        <v>14919</v>
      </c>
    </row>
    <row r="4370" spans="1:6" x14ac:dyDescent="0.2">
      <c r="A4370" s="93"/>
      <c r="B4370" s="14" t="s">
        <v>9650</v>
      </c>
      <c r="C4370" s="14" t="s">
        <v>9651</v>
      </c>
      <c r="D4370" s="14" t="s">
        <v>1589</v>
      </c>
      <c r="E4370" s="17" t="b">
        <v>1</v>
      </c>
      <c r="F4370" s="39" t="s">
        <v>14920</v>
      </c>
    </row>
    <row r="4371" spans="1:6" x14ac:dyDescent="0.2">
      <c r="A4371" s="91" t="str">
        <f>HYPERLINK("[#]Codes_for_GE_Names!A268:H268","TANZANIA")</f>
        <v>TANZANIA</v>
      </c>
      <c r="B4371" s="11" t="s">
        <v>9652</v>
      </c>
      <c r="C4371" s="11" t="s">
        <v>9653</v>
      </c>
      <c r="D4371" s="11" t="s">
        <v>1891</v>
      </c>
      <c r="E4371" s="15" t="b">
        <v>1</v>
      </c>
      <c r="F4371" s="43" t="s">
        <v>14921</v>
      </c>
    </row>
    <row r="4372" spans="1:6" x14ac:dyDescent="0.2">
      <c r="A4372" s="92"/>
      <c r="B4372" s="5" t="s">
        <v>9654</v>
      </c>
      <c r="C4372" s="5" t="s">
        <v>9655</v>
      </c>
      <c r="D4372" s="5" t="s">
        <v>1891</v>
      </c>
      <c r="E4372" s="16" t="b">
        <v>1</v>
      </c>
      <c r="F4372" s="38" t="s">
        <v>14922</v>
      </c>
    </row>
    <row r="4373" spans="1:6" x14ac:dyDescent="0.2">
      <c r="A4373" s="92"/>
      <c r="B4373" s="5" t="s">
        <v>9656</v>
      </c>
      <c r="C4373" s="5" t="s">
        <v>9657</v>
      </c>
      <c r="D4373" s="5" t="s">
        <v>1891</v>
      </c>
      <c r="E4373" s="16" t="b">
        <v>1</v>
      </c>
      <c r="F4373" s="38" t="s">
        <v>14923</v>
      </c>
    </row>
    <row r="4374" spans="1:6" x14ac:dyDescent="0.2">
      <c r="A4374" s="92"/>
      <c r="B4374" s="5" t="s">
        <v>9658</v>
      </c>
      <c r="C4374" s="5" t="s">
        <v>9659</v>
      </c>
      <c r="D4374" s="5" t="s">
        <v>1891</v>
      </c>
      <c r="E4374" s="16" t="b">
        <v>1</v>
      </c>
      <c r="F4374" s="38" t="s">
        <v>14924</v>
      </c>
    </row>
    <row r="4375" spans="1:6" x14ac:dyDescent="0.2">
      <c r="A4375" s="92"/>
      <c r="B4375" s="5" t="s">
        <v>9660</v>
      </c>
      <c r="C4375" s="5" t="s">
        <v>9661</v>
      </c>
      <c r="D4375" s="5" t="s">
        <v>1891</v>
      </c>
      <c r="E4375" s="16" t="b">
        <v>1</v>
      </c>
      <c r="F4375" s="38" t="s">
        <v>14925</v>
      </c>
    </row>
    <row r="4376" spans="1:6" x14ac:dyDescent="0.2">
      <c r="A4376" s="92"/>
      <c r="B4376" s="5" t="s">
        <v>9662</v>
      </c>
      <c r="C4376" s="5" t="s">
        <v>9663</v>
      </c>
      <c r="D4376" s="5" t="s">
        <v>1891</v>
      </c>
      <c r="E4376" s="16" t="b">
        <v>1</v>
      </c>
      <c r="F4376" s="38" t="s">
        <v>14926</v>
      </c>
    </row>
    <row r="4377" spans="1:6" x14ac:dyDescent="0.2">
      <c r="A4377" s="92"/>
      <c r="B4377" s="5" t="s">
        <v>9664</v>
      </c>
      <c r="C4377" s="5" t="s">
        <v>9665</v>
      </c>
      <c r="D4377" s="5" t="s">
        <v>1891</v>
      </c>
      <c r="E4377" s="16" t="b">
        <v>1</v>
      </c>
      <c r="F4377" s="38" t="s">
        <v>14927</v>
      </c>
    </row>
    <row r="4378" spans="1:6" x14ac:dyDescent="0.2">
      <c r="A4378" s="92"/>
      <c r="B4378" s="5" t="s">
        <v>9666</v>
      </c>
      <c r="C4378" s="5" t="s">
        <v>9667</v>
      </c>
      <c r="D4378" s="5" t="s">
        <v>1891</v>
      </c>
      <c r="E4378" s="16" t="b">
        <v>1</v>
      </c>
      <c r="F4378" s="38" t="s">
        <v>14928</v>
      </c>
    </row>
    <row r="4379" spans="1:6" x14ac:dyDescent="0.2">
      <c r="A4379" s="92"/>
      <c r="B4379" s="5" t="s">
        <v>9668</v>
      </c>
      <c r="C4379" s="5" t="s">
        <v>9669</v>
      </c>
      <c r="D4379" s="5" t="s">
        <v>1891</v>
      </c>
      <c r="E4379" s="16" t="b">
        <v>1</v>
      </c>
      <c r="F4379" s="38" t="s">
        <v>14929</v>
      </c>
    </row>
    <row r="4380" spans="1:6" x14ac:dyDescent="0.2">
      <c r="A4380" s="92"/>
      <c r="B4380" s="5" t="s">
        <v>9670</v>
      </c>
      <c r="C4380" s="5" t="s">
        <v>9671</v>
      </c>
      <c r="D4380" s="5" t="s">
        <v>1891</v>
      </c>
      <c r="E4380" s="16" t="b">
        <v>1</v>
      </c>
      <c r="F4380" s="38" t="s">
        <v>14930</v>
      </c>
    </row>
    <row r="4381" spans="1:6" x14ac:dyDescent="0.2">
      <c r="A4381" s="92"/>
      <c r="B4381" s="5" t="s">
        <v>9672</v>
      </c>
      <c r="C4381" s="5" t="s">
        <v>9673</v>
      </c>
      <c r="D4381" s="5" t="s">
        <v>1891</v>
      </c>
      <c r="E4381" s="16" t="b">
        <v>1</v>
      </c>
      <c r="F4381" s="38" t="s">
        <v>14931</v>
      </c>
    </row>
    <row r="4382" spans="1:6" x14ac:dyDescent="0.2">
      <c r="A4382" s="92"/>
      <c r="B4382" s="5" t="s">
        <v>9674</v>
      </c>
      <c r="C4382" s="5" t="s">
        <v>9675</v>
      </c>
      <c r="D4382" s="5" t="s">
        <v>1891</v>
      </c>
      <c r="E4382" s="16" t="b">
        <v>1</v>
      </c>
      <c r="F4382" s="38" t="s">
        <v>14932</v>
      </c>
    </row>
    <row r="4383" spans="1:6" x14ac:dyDescent="0.2">
      <c r="A4383" s="92"/>
      <c r="B4383" s="5" t="s">
        <v>9676</v>
      </c>
      <c r="C4383" s="5" t="s">
        <v>9677</v>
      </c>
      <c r="D4383" s="5" t="s">
        <v>1891</v>
      </c>
      <c r="E4383" s="16" t="b">
        <v>1</v>
      </c>
      <c r="F4383" s="38" t="s">
        <v>14933</v>
      </c>
    </row>
    <row r="4384" spans="1:6" x14ac:dyDescent="0.2">
      <c r="A4384" s="92"/>
      <c r="B4384" s="5" t="s">
        <v>9678</v>
      </c>
      <c r="C4384" s="5" t="s">
        <v>9679</v>
      </c>
      <c r="D4384" s="5" t="s">
        <v>1891</v>
      </c>
      <c r="E4384" s="16" t="b">
        <v>1</v>
      </c>
      <c r="F4384" s="38" t="s">
        <v>14934</v>
      </c>
    </row>
    <row r="4385" spans="1:6" x14ac:dyDescent="0.2">
      <c r="A4385" s="92"/>
      <c r="B4385" s="5" t="s">
        <v>9680</v>
      </c>
      <c r="C4385" s="5" t="s">
        <v>9681</v>
      </c>
      <c r="D4385" s="5" t="s">
        <v>1891</v>
      </c>
      <c r="E4385" s="16" t="b">
        <v>1</v>
      </c>
      <c r="F4385" s="38" t="s">
        <v>14935</v>
      </c>
    </row>
    <row r="4386" spans="1:6" x14ac:dyDescent="0.2">
      <c r="A4386" s="92"/>
      <c r="B4386" s="5" t="s">
        <v>9682</v>
      </c>
      <c r="C4386" s="5" t="s">
        <v>9683</v>
      </c>
      <c r="D4386" s="5" t="s">
        <v>1891</v>
      </c>
      <c r="E4386" s="16" t="b">
        <v>1</v>
      </c>
      <c r="F4386" s="38" t="s">
        <v>14936</v>
      </c>
    </row>
    <row r="4387" spans="1:6" x14ac:dyDescent="0.2">
      <c r="A4387" s="92"/>
      <c r="B4387" s="5" t="s">
        <v>9684</v>
      </c>
      <c r="C4387" s="5" t="s">
        <v>9685</v>
      </c>
      <c r="D4387" s="5" t="s">
        <v>1891</v>
      </c>
      <c r="E4387" s="16" t="b">
        <v>1</v>
      </c>
      <c r="F4387" s="38" t="s">
        <v>14937</v>
      </c>
    </row>
    <row r="4388" spans="1:6" x14ac:dyDescent="0.2">
      <c r="A4388" s="92"/>
      <c r="B4388" s="5" t="s">
        <v>9686</v>
      </c>
      <c r="C4388" s="5" t="s">
        <v>9687</v>
      </c>
      <c r="D4388" s="5" t="s">
        <v>1891</v>
      </c>
      <c r="E4388" s="16" t="b">
        <v>1</v>
      </c>
      <c r="F4388" s="38" t="s">
        <v>14938</v>
      </c>
    </row>
    <row r="4389" spans="1:6" x14ac:dyDescent="0.2">
      <c r="A4389" s="92"/>
      <c r="B4389" s="5" t="s">
        <v>9688</v>
      </c>
      <c r="C4389" s="5" t="s">
        <v>9689</v>
      </c>
      <c r="D4389" s="5" t="s">
        <v>1891</v>
      </c>
      <c r="E4389" s="16" t="b">
        <v>1</v>
      </c>
      <c r="F4389" s="38" t="s">
        <v>14939</v>
      </c>
    </row>
    <row r="4390" spans="1:6" x14ac:dyDescent="0.2">
      <c r="A4390" s="92"/>
      <c r="B4390" s="5" t="s">
        <v>9690</v>
      </c>
      <c r="C4390" s="5" t="s">
        <v>9691</v>
      </c>
      <c r="D4390" s="5" t="s">
        <v>1891</v>
      </c>
      <c r="E4390" s="16" t="b">
        <v>1</v>
      </c>
      <c r="F4390" s="38" t="s">
        <v>14940</v>
      </c>
    </row>
    <row r="4391" spans="1:6" x14ac:dyDescent="0.2">
      <c r="A4391" s="92"/>
      <c r="B4391" s="5" t="s">
        <v>9692</v>
      </c>
      <c r="C4391" s="5" t="s">
        <v>9693</v>
      </c>
      <c r="D4391" s="5" t="s">
        <v>1891</v>
      </c>
      <c r="E4391" s="16" t="b">
        <v>1</v>
      </c>
      <c r="F4391" s="38" t="s">
        <v>14941</v>
      </c>
    </row>
    <row r="4392" spans="1:6" x14ac:dyDescent="0.2">
      <c r="A4392" s="92"/>
      <c r="B4392" s="5" t="s">
        <v>9694</v>
      </c>
      <c r="C4392" s="5" t="s">
        <v>9695</v>
      </c>
      <c r="D4392" s="5" t="s">
        <v>1891</v>
      </c>
      <c r="E4392" s="16" t="b">
        <v>1</v>
      </c>
      <c r="F4392" s="38" t="s">
        <v>14942</v>
      </c>
    </row>
    <row r="4393" spans="1:6" x14ac:dyDescent="0.2">
      <c r="A4393" s="92"/>
      <c r="B4393" s="5" t="s">
        <v>9696</v>
      </c>
      <c r="C4393" s="5" t="s">
        <v>9697</v>
      </c>
      <c r="D4393" s="5" t="s">
        <v>1891</v>
      </c>
      <c r="E4393" s="16" t="b">
        <v>1</v>
      </c>
      <c r="F4393" s="38" t="s">
        <v>14943</v>
      </c>
    </row>
    <row r="4394" spans="1:6" x14ac:dyDescent="0.2">
      <c r="A4394" s="92"/>
      <c r="B4394" s="5" t="s">
        <v>9698</v>
      </c>
      <c r="C4394" s="5" t="s">
        <v>9699</v>
      </c>
      <c r="D4394" s="5" t="s">
        <v>1891</v>
      </c>
      <c r="E4394" s="16" t="b">
        <v>1</v>
      </c>
      <c r="F4394" s="38" t="s">
        <v>14944</v>
      </c>
    </row>
    <row r="4395" spans="1:6" x14ac:dyDescent="0.2">
      <c r="A4395" s="92"/>
      <c r="B4395" s="5" t="s">
        <v>9700</v>
      </c>
      <c r="C4395" s="5" t="s">
        <v>9701</v>
      </c>
      <c r="D4395" s="5" t="s">
        <v>1891</v>
      </c>
      <c r="E4395" s="16" t="b">
        <v>1</v>
      </c>
      <c r="F4395" s="38" t="s">
        <v>14945</v>
      </c>
    </row>
    <row r="4396" spans="1:6" x14ac:dyDescent="0.2">
      <c r="A4396" s="92"/>
      <c r="B4396" s="5" t="s">
        <v>9702</v>
      </c>
      <c r="C4396" s="5" t="s">
        <v>9703</v>
      </c>
      <c r="D4396" s="5" t="s">
        <v>1891</v>
      </c>
      <c r="E4396" s="16" t="b">
        <v>1</v>
      </c>
      <c r="F4396" s="38" t="s">
        <v>14946</v>
      </c>
    </row>
    <row r="4397" spans="1:6" x14ac:dyDescent="0.2">
      <c r="A4397" s="92"/>
      <c r="B4397" s="5" t="s">
        <v>9704</v>
      </c>
      <c r="C4397" s="5" t="s">
        <v>9705</v>
      </c>
      <c r="D4397" s="5" t="s">
        <v>1891</v>
      </c>
      <c r="E4397" s="16" t="b">
        <v>1</v>
      </c>
      <c r="F4397" s="38" t="s">
        <v>14947</v>
      </c>
    </row>
    <row r="4398" spans="1:6" x14ac:dyDescent="0.2">
      <c r="A4398" s="92"/>
      <c r="B4398" s="5" t="s">
        <v>9706</v>
      </c>
      <c r="C4398" s="5" t="s">
        <v>9707</v>
      </c>
      <c r="D4398" s="5" t="s">
        <v>1891</v>
      </c>
      <c r="E4398" s="16" t="b">
        <v>1</v>
      </c>
      <c r="F4398" s="38" t="s">
        <v>14948</v>
      </c>
    </row>
    <row r="4399" spans="1:6" x14ac:dyDescent="0.2">
      <c r="A4399" s="92"/>
      <c r="B4399" s="5" t="s">
        <v>9708</v>
      </c>
      <c r="C4399" s="5" t="s">
        <v>9709</v>
      </c>
      <c r="D4399" s="5" t="s">
        <v>1891</v>
      </c>
      <c r="E4399" s="16" t="b">
        <v>1</v>
      </c>
      <c r="F4399" s="38" t="s">
        <v>14949</v>
      </c>
    </row>
    <row r="4400" spans="1:6" x14ac:dyDescent="0.2">
      <c r="A4400" s="92"/>
      <c r="B4400" s="5" t="s">
        <v>9710</v>
      </c>
      <c r="C4400" s="5" t="s">
        <v>9711</v>
      </c>
      <c r="D4400" s="5" t="s">
        <v>1891</v>
      </c>
      <c r="E4400" s="16" t="b">
        <v>1</v>
      </c>
      <c r="F4400" s="38" t="s">
        <v>14950</v>
      </c>
    </row>
    <row r="4401" spans="1:6" x14ac:dyDescent="0.2">
      <c r="A4401" s="93"/>
      <c r="B4401" s="14" t="s">
        <v>9712</v>
      </c>
      <c r="C4401" s="14" t="s">
        <v>9713</v>
      </c>
      <c r="D4401" s="14" t="s">
        <v>1891</v>
      </c>
      <c r="E4401" s="17" t="b">
        <v>1</v>
      </c>
      <c r="F4401" s="39" t="s">
        <v>14951</v>
      </c>
    </row>
    <row r="4402" spans="1:6" x14ac:dyDescent="0.2">
      <c r="A4402" s="91" t="str">
        <f>HYPERLINK("[#]Codes_for_GE_Names!A269:H269","THAILAND")</f>
        <v>THAILAND</v>
      </c>
      <c r="B4402" s="11" t="s">
        <v>9714</v>
      </c>
      <c r="C4402" s="11" t="s">
        <v>9715</v>
      </c>
      <c r="D4402" s="11" t="s">
        <v>1589</v>
      </c>
      <c r="E4402" s="15" t="b">
        <v>1</v>
      </c>
      <c r="F4402" s="43" t="s">
        <v>14952</v>
      </c>
    </row>
    <row r="4403" spans="1:6" x14ac:dyDescent="0.2">
      <c r="A4403" s="92"/>
      <c r="B4403" s="5" t="s">
        <v>9716</v>
      </c>
      <c r="C4403" s="5" t="s">
        <v>9717</v>
      </c>
      <c r="D4403" s="5" t="s">
        <v>1589</v>
      </c>
      <c r="E4403" s="16" t="b">
        <v>1</v>
      </c>
      <c r="F4403" s="38" t="s">
        <v>14953</v>
      </c>
    </row>
    <row r="4404" spans="1:6" x14ac:dyDescent="0.2">
      <c r="A4404" s="92"/>
      <c r="B4404" s="5" t="s">
        <v>9718</v>
      </c>
      <c r="C4404" s="5" t="s">
        <v>9719</v>
      </c>
      <c r="D4404" s="5" t="s">
        <v>1589</v>
      </c>
      <c r="E4404" s="16" t="b">
        <v>1</v>
      </c>
      <c r="F4404" s="38" t="s">
        <v>14954</v>
      </c>
    </row>
    <row r="4405" spans="1:6" x14ac:dyDescent="0.2">
      <c r="A4405" s="92"/>
      <c r="B4405" s="5" t="s">
        <v>9720</v>
      </c>
      <c r="C4405" s="5" t="s">
        <v>9721</v>
      </c>
      <c r="D4405" s="5" t="s">
        <v>1589</v>
      </c>
      <c r="E4405" s="16" t="b">
        <v>1</v>
      </c>
      <c r="F4405" s="38" t="s">
        <v>14955</v>
      </c>
    </row>
    <row r="4406" spans="1:6" x14ac:dyDescent="0.2">
      <c r="A4406" s="92"/>
      <c r="B4406" s="5" t="s">
        <v>9722</v>
      </c>
      <c r="C4406" s="5" t="s">
        <v>9723</v>
      </c>
      <c r="D4406" s="5" t="s">
        <v>1589</v>
      </c>
      <c r="E4406" s="16" t="b">
        <v>1</v>
      </c>
      <c r="F4406" s="38" t="s">
        <v>14956</v>
      </c>
    </row>
    <row r="4407" spans="1:6" x14ac:dyDescent="0.2">
      <c r="A4407" s="92"/>
      <c r="B4407" s="5" t="s">
        <v>9724</v>
      </c>
      <c r="C4407" s="5" t="s">
        <v>9725</v>
      </c>
      <c r="D4407" s="5" t="s">
        <v>1589</v>
      </c>
      <c r="E4407" s="16" t="b">
        <v>1</v>
      </c>
      <c r="F4407" s="38" t="s">
        <v>14957</v>
      </c>
    </row>
    <row r="4408" spans="1:6" x14ac:dyDescent="0.2">
      <c r="A4408" s="92"/>
      <c r="B4408" s="5" t="s">
        <v>9726</v>
      </c>
      <c r="C4408" s="5" t="s">
        <v>9727</v>
      </c>
      <c r="D4408" s="5" t="s">
        <v>1589</v>
      </c>
      <c r="E4408" s="16" t="b">
        <v>1</v>
      </c>
      <c r="F4408" s="38" t="s">
        <v>14958</v>
      </c>
    </row>
    <row r="4409" spans="1:6" x14ac:dyDescent="0.2">
      <c r="A4409" s="92"/>
      <c r="B4409" s="5" t="s">
        <v>9728</v>
      </c>
      <c r="C4409" s="5" t="s">
        <v>9729</v>
      </c>
      <c r="D4409" s="5" t="s">
        <v>1589</v>
      </c>
      <c r="E4409" s="16" t="b">
        <v>1</v>
      </c>
      <c r="F4409" s="38" t="s">
        <v>14959</v>
      </c>
    </row>
    <row r="4410" spans="1:6" x14ac:dyDescent="0.2">
      <c r="A4410" s="92"/>
      <c r="B4410" s="5" t="s">
        <v>9730</v>
      </c>
      <c r="C4410" s="5" t="s">
        <v>9731</v>
      </c>
      <c r="D4410" s="5" t="s">
        <v>1589</v>
      </c>
      <c r="E4410" s="16" t="b">
        <v>1</v>
      </c>
      <c r="F4410" s="38" t="s">
        <v>14960</v>
      </c>
    </row>
    <row r="4411" spans="1:6" x14ac:dyDescent="0.2">
      <c r="A4411" s="92"/>
      <c r="B4411" s="5" t="s">
        <v>9732</v>
      </c>
      <c r="C4411" s="5" t="s">
        <v>9733</v>
      </c>
      <c r="D4411" s="5" t="s">
        <v>1589</v>
      </c>
      <c r="E4411" s="16" t="b">
        <v>1</v>
      </c>
      <c r="F4411" s="38" t="s">
        <v>14961</v>
      </c>
    </row>
    <row r="4412" spans="1:6" x14ac:dyDescent="0.2">
      <c r="A4412" s="92"/>
      <c r="B4412" s="5" t="s">
        <v>9734</v>
      </c>
      <c r="C4412" s="5" t="s">
        <v>9735</v>
      </c>
      <c r="D4412" s="5" t="s">
        <v>1589</v>
      </c>
      <c r="E4412" s="16" t="b">
        <v>1</v>
      </c>
      <c r="F4412" s="38" t="s">
        <v>14962</v>
      </c>
    </row>
    <row r="4413" spans="1:6" x14ac:dyDescent="0.2">
      <c r="A4413" s="92"/>
      <c r="B4413" s="5" t="s">
        <v>9736</v>
      </c>
      <c r="C4413" s="5" t="s">
        <v>9737</v>
      </c>
      <c r="D4413" s="5" t="s">
        <v>1589</v>
      </c>
      <c r="E4413" s="16" t="b">
        <v>1</v>
      </c>
      <c r="F4413" s="38" t="s">
        <v>14963</v>
      </c>
    </row>
    <row r="4414" spans="1:6" x14ac:dyDescent="0.2">
      <c r="A4414" s="92"/>
      <c r="B4414" s="5" t="s">
        <v>9738</v>
      </c>
      <c r="C4414" s="5" t="s">
        <v>9739</v>
      </c>
      <c r="D4414" s="5" t="s">
        <v>1589</v>
      </c>
      <c r="E4414" s="16" t="b">
        <v>1</v>
      </c>
      <c r="F4414" s="38" t="s">
        <v>14964</v>
      </c>
    </row>
    <row r="4415" spans="1:6" x14ac:dyDescent="0.2">
      <c r="A4415" s="92"/>
      <c r="B4415" s="5" t="s">
        <v>9740</v>
      </c>
      <c r="C4415" s="5" t="s">
        <v>9741</v>
      </c>
      <c r="D4415" s="5" t="s">
        <v>1589</v>
      </c>
      <c r="E4415" s="16" t="b">
        <v>1</v>
      </c>
      <c r="F4415" s="38" t="s">
        <v>14965</v>
      </c>
    </row>
    <row r="4416" spans="1:6" x14ac:dyDescent="0.2">
      <c r="A4416" s="92"/>
      <c r="B4416" s="5" t="s">
        <v>9742</v>
      </c>
      <c r="C4416" s="5" t="s">
        <v>9743</v>
      </c>
      <c r="D4416" s="5" t="s">
        <v>1589</v>
      </c>
      <c r="E4416" s="16" t="b">
        <v>1</v>
      </c>
      <c r="F4416" s="38" t="s">
        <v>14966</v>
      </c>
    </row>
    <row r="4417" spans="1:6" x14ac:dyDescent="0.2">
      <c r="A4417" s="92"/>
      <c r="B4417" s="5" t="s">
        <v>9744</v>
      </c>
      <c r="C4417" s="5" t="s">
        <v>9745</v>
      </c>
      <c r="D4417" s="5" t="s">
        <v>1589</v>
      </c>
      <c r="E4417" s="16" t="b">
        <v>1</v>
      </c>
      <c r="F4417" s="38" t="s">
        <v>14967</v>
      </c>
    </row>
    <row r="4418" spans="1:6" x14ac:dyDescent="0.2">
      <c r="A4418" s="92"/>
      <c r="B4418" s="5" t="s">
        <v>9746</v>
      </c>
      <c r="C4418" s="5" t="s">
        <v>9747</v>
      </c>
      <c r="D4418" s="5" t="s">
        <v>1589</v>
      </c>
      <c r="E4418" s="16" t="b">
        <v>1</v>
      </c>
      <c r="F4418" s="38" t="s">
        <v>14968</v>
      </c>
    </row>
    <row r="4419" spans="1:6" x14ac:dyDescent="0.2">
      <c r="A4419" s="92"/>
      <c r="B4419" s="5" t="s">
        <v>9748</v>
      </c>
      <c r="C4419" s="5" t="s">
        <v>9749</v>
      </c>
      <c r="D4419" s="5" t="s">
        <v>9750</v>
      </c>
      <c r="E4419" s="16" t="b">
        <v>1</v>
      </c>
      <c r="F4419" s="38" t="s">
        <v>14969</v>
      </c>
    </row>
    <row r="4420" spans="1:6" x14ac:dyDescent="0.2">
      <c r="A4420" s="92"/>
      <c r="B4420" s="5" t="s">
        <v>9751</v>
      </c>
      <c r="C4420" s="5" t="s">
        <v>9752</v>
      </c>
      <c r="D4420" s="5" t="s">
        <v>1589</v>
      </c>
      <c r="E4420" s="16" t="b">
        <v>1</v>
      </c>
      <c r="F4420" s="38" t="s">
        <v>14970</v>
      </c>
    </row>
    <row r="4421" spans="1:6" x14ac:dyDescent="0.2">
      <c r="A4421" s="92"/>
      <c r="B4421" s="5" t="s">
        <v>9753</v>
      </c>
      <c r="C4421" s="5" t="s">
        <v>9754</v>
      </c>
      <c r="D4421" s="5" t="s">
        <v>1589</v>
      </c>
      <c r="E4421" s="16" t="b">
        <v>1</v>
      </c>
      <c r="F4421" s="38" t="s">
        <v>14971</v>
      </c>
    </row>
    <row r="4422" spans="1:6" x14ac:dyDescent="0.2">
      <c r="A4422" s="92"/>
      <c r="B4422" s="5" t="s">
        <v>9755</v>
      </c>
      <c r="C4422" s="5" t="s">
        <v>9756</v>
      </c>
      <c r="D4422" s="5" t="s">
        <v>1589</v>
      </c>
      <c r="E4422" s="16" t="b">
        <v>1</v>
      </c>
      <c r="F4422" s="38" t="s">
        <v>14972</v>
      </c>
    </row>
    <row r="4423" spans="1:6" x14ac:dyDescent="0.2">
      <c r="A4423" s="92"/>
      <c r="B4423" s="5" t="s">
        <v>9757</v>
      </c>
      <c r="C4423" s="5" t="s">
        <v>9758</v>
      </c>
      <c r="D4423" s="5" t="s">
        <v>1589</v>
      </c>
      <c r="E4423" s="16" t="b">
        <v>1</v>
      </c>
      <c r="F4423" s="38" t="s">
        <v>14973</v>
      </c>
    </row>
    <row r="4424" spans="1:6" x14ac:dyDescent="0.2">
      <c r="A4424" s="92"/>
      <c r="B4424" s="5" t="s">
        <v>9759</v>
      </c>
      <c r="C4424" s="5" t="s">
        <v>9760</v>
      </c>
      <c r="D4424" s="5" t="s">
        <v>1589</v>
      </c>
      <c r="E4424" s="16" t="b">
        <v>1</v>
      </c>
      <c r="F4424" s="38" t="s">
        <v>14974</v>
      </c>
    </row>
    <row r="4425" spans="1:6" x14ac:dyDescent="0.2">
      <c r="A4425" s="92"/>
      <c r="B4425" s="5" t="s">
        <v>9761</v>
      </c>
      <c r="C4425" s="5" t="s">
        <v>9762</v>
      </c>
      <c r="D4425" s="5" t="s">
        <v>1589</v>
      </c>
      <c r="E4425" s="16" t="b">
        <v>1</v>
      </c>
      <c r="F4425" s="38" t="s">
        <v>14975</v>
      </c>
    </row>
    <row r="4426" spans="1:6" x14ac:dyDescent="0.2">
      <c r="A4426" s="92"/>
      <c r="B4426" s="5" t="s">
        <v>9763</v>
      </c>
      <c r="C4426" s="5" t="s">
        <v>9764</v>
      </c>
      <c r="D4426" s="5" t="s">
        <v>1589</v>
      </c>
      <c r="E4426" s="16" t="b">
        <v>1</v>
      </c>
      <c r="F4426" s="38" t="s">
        <v>14976</v>
      </c>
    </row>
    <row r="4427" spans="1:6" x14ac:dyDescent="0.2">
      <c r="A4427" s="92"/>
      <c r="B4427" s="5" t="s">
        <v>9765</v>
      </c>
      <c r="C4427" s="5" t="s">
        <v>9766</v>
      </c>
      <c r="D4427" s="5" t="s">
        <v>1589</v>
      </c>
      <c r="E4427" s="16" t="b">
        <v>1</v>
      </c>
      <c r="F4427" s="38" t="s">
        <v>14977</v>
      </c>
    </row>
    <row r="4428" spans="1:6" x14ac:dyDescent="0.2">
      <c r="A4428" s="92"/>
      <c r="B4428" s="5" t="s">
        <v>9767</v>
      </c>
      <c r="C4428" s="5" t="s">
        <v>9768</v>
      </c>
      <c r="D4428" s="5" t="s">
        <v>1589</v>
      </c>
      <c r="E4428" s="16" t="b">
        <v>1</v>
      </c>
      <c r="F4428" s="38" t="s">
        <v>14978</v>
      </c>
    </row>
    <row r="4429" spans="1:6" x14ac:dyDescent="0.2">
      <c r="A4429" s="92"/>
      <c r="B4429" s="5" t="s">
        <v>9769</v>
      </c>
      <c r="C4429" s="5" t="s">
        <v>9770</v>
      </c>
      <c r="D4429" s="5" t="s">
        <v>1589</v>
      </c>
      <c r="E4429" s="16" t="b">
        <v>1</v>
      </c>
      <c r="F4429" s="38" t="s">
        <v>14979</v>
      </c>
    </row>
    <row r="4430" spans="1:6" x14ac:dyDescent="0.2">
      <c r="A4430" s="92"/>
      <c r="B4430" s="5" t="s">
        <v>9771</v>
      </c>
      <c r="C4430" s="5" t="s">
        <v>9772</v>
      </c>
      <c r="D4430" s="5" t="s">
        <v>1589</v>
      </c>
      <c r="E4430" s="16" t="b">
        <v>1</v>
      </c>
      <c r="F4430" s="38" t="s">
        <v>14980</v>
      </c>
    </row>
    <row r="4431" spans="1:6" x14ac:dyDescent="0.2">
      <c r="A4431" s="92"/>
      <c r="B4431" s="5" t="s">
        <v>9773</v>
      </c>
      <c r="C4431" s="5" t="s">
        <v>9774</v>
      </c>
      <c r="D4431" s="5" t="s">
        <v>1589</v>
      </c>
      <c r="E4431" s="16" t="b">
        <v>1</v>
      </c>
      <c r="F4431" s="38" t="s">
        <v>14981</v>
      </c>
    </row>
    <row r="4432" spans="1:6" x14ac:dyDescent="0.2">
      <c r="A4432" s="92"/>
      <c r="B4432" s="5" t="s">
        <v>9775</v>
      </c>
      <c r="C4432" s="5" t="s">
        <v>9776</v>
      </c>
      <c r="D4432" s="5" t="s">
        <v>1589</v>
      </c>
      <c r="E4432" s="16" t="b">
        <v>1</v>
      </c>
      <c r="F4432" s="38" t="s">
        <v>14982</v>
      </c>
    </row>
    <row r="4433" spans="1:6" x14ac:dyDescent="0.2">
      <c r="A4433" s="92"/>
      <c r="B4433" s="5" t="s">
        <v>9777</v>
      </c>
      <c r="C4433" s="5" t="s">
        <v>9778</v>
      </c>
      <c r="D4433" s="5" t="s">
        <v>1589</v>
      </c>
      <c r="E4433" s="16" t="b">
        <v>1</v>
      </c>
      <c r="F4433" s="38" t="s">
        <v>14983</v>
      </c>
    </row>
    <row r="4434" spans="1:6" x14ac:dyDescent="0.2">
      <c r="A4434" s="92"/>
      <c r="B4434" s="5" t="s">
        <v>9779</v>
      </c>
      <c r="C4434" s="5" t="s">
        <v>9780</v>
      </c>
      <c r="D4434" s="5" t="s">
        <v>1589</v>
      </c>
      <c r="E4434" s="16" t="b">
        <v>1</v>
      </c>
      <c r="F4434" s="38" t="s">
        <v>14984</v>
      </c>
    </row>
    <row r="4435" spans="1:6" x14ac:dyDescent="0.2">
      <c r="A4435" s="92"/>
      <c r="B4435" s="5" t="s">
        <v>9781</v>
      </c>
      <c r="C4435" s="5" t="s">
        <v>9782</v>
      </c>
      <c r="D4435" s="5" t="s">
        <v>1589</v>
      </c>
      <c r="E4435" s="16" t="b">
        <v>1</v>
      </c>
      <c r="F4435" s="38" t="s">
        <v>14985</v>
      </c>
    </row>
    <row r="4436" spans="1:6" x14ac:dyDescent="0.2">
      <c r="A4436" s="92"/>
      <c r="B4436" s="5" t="s">
        <v>9783</v>
      </c>
      <c r="C4436" s="5" t="s">
        <v>9784</v>
      </c>
      <c r="D4436" s="5" t="s">
        <v>1589</v>
      </c>
      <c r="E4436" s="16" t="b">
        <v>1</v>
      </c>
      <c r="F4436" s="38" t="s">
        <v>14986</v>
      </c>
    </row>
    <row r="4437" spans="1:6" x14ac:dyDescent="0.2">
      <c r="A4437" s="92"/>
      <c r="B4437" s="5" t="s">
        <v>9785</v>
      </c>
      <c r="C4437" s="5" t="s">
        <v>9786</v>
      </c>
      <c r="D4437" s="5" t="s">
        <v>1589</v>
      </c>
      <c r="E4437" s="16" t="b">
        <v>1</v>
      </c>
      <c r="F4437" s="38" t="s">
        <v>14987</v>
      </c>
    </row>
    <row r="4438" spans="1:6" x14ac:dyDescent="0.2">
      <c r="A4438" s="92"/>
      <c r="B4438" s="5" t="s">
        <v>9787</v>
      </c>
      <c r="C4438" s="5" t="s">
        <v>9788</v>
      </c>
      <c r="D4438" s="5" t="s">
        <v>1589</v>
      </c>
      <c r="E4438" s="16" t="b">
        <v>1</v>
      </c>
      <c r="F4438" s="38" t="s">
        <v>14988</v>
      </c>
    </row>
    <row r="4439" spans="1:6" x14ac:dyDescent="0.2">
      <c r="A4439" s="92"/>
      <c r="B4439" s="5" t="s">
        <v>9789</v>
      </c>
      <c r="C4439" s="5" t="s">
        <v>9790</v>
      </c>
      <c r="D4439" s="5" t="s">
        <v>1589</v>
      </c>
      <c r="E4439" s="16" t="b">
        <v>1</v>
      </c>
      <c r="F4439" s="38" t="s">
        <v>14989</v>
      </c>
    </row>
    <row r="4440" spans="1:6" x14ac:dyDescent="0.2">
      <c r="A4440" s="92"/>
      <c r="B4440" s="5" t="s">
        <v>9791</v>
      </c>
      <c r="C4440" s="5" t="s">
        <v>9792</v>
      </c>
      <c r="D4440" s="5" t="s">
        <v>1589</v>
      </c>
      <c r="E4440" s="16" t="b">
        <v>1</v>
      </c>
      <c r="F4440" s="38" t="s">
        <v>14990</v>
      </c>
    </row>
    <row r="4441" spans="1:6" x14ac:dyDescent="0.2">
      <c r="A4441" s="92"/>
      <c r="B4441" s="5" t="s">
        <v>9793</v>
      </c>
      <c r="C4441" s="5" t="s">
        <v>9794</v>
      </c>
      <c r="D4441" s="5" t="s">
        <v>1589</v>
      </c>
      <c r="E4441" s="16" t="b">
        <v>1</v>
      </c>
      <c r="F4441" s="38" t="s">
        <v>14991</v>
      </c>
    </row>
    <row r="4442" spans="1:6" x14ac:dyDescent="0.2">
      <c r="A4442" s="92"/>
      <c r="B4442" s="5" t="s">
        <v>9795</v>
      </c>
      <c r="C4442" s="5" t="s">
        <v>9796</v>
      </c>
      <c r="D4442" s="5" t="s">
        <v>1589</v>
      </c>
      <c r="E4442" s="16" t="b">
        <v>1</v>
      </c>
      <c r="F4442" s="38" t="s">
        <v>14992</v>
      </c>
    </row>
    <row r="4443" spans="1:6" x14ac:dyDescent="0.2">
      <c r="A4443" s="92"/>
      <c r="B4443" s="5" t="s">
        <v>9797</v>
      </c>
      <c r="C4443" s="5" t="s">
        <v>9798</v>
      </c>
      <c r="D4443" s="5" t="s">
        <v>1589</v>
      </c>
      <c r="E4443" s="16" t="b">
        <v>1</v>
      </c>
      <c r="F4443" s="38" t="s">
        <v>14993</v>
      </c>
    </row>
    <row r="4444" spans="1:6" x14ac:dyDescent="0.2">
      <c r="A4444" s="92"/>
      <c r="B4444" s="5" t="s">
        <v>9799</v>
      </c>
      <c r="C4444" s="5" t="s">
        <v>9800</v>
      </c>
      <c r="D4444" s="5" t="s">
        <v>1589</v>
      </c>
      <c r="E4444" s="16" t="b">
        <v>1</v>
      </c>
      <c r="F4444" s="38" t="s">
        <v>14994</v>
      </c>
    </row>
    <row r="4445" spans="1:6" x14ac:dyDescent="0.2">
      <c r="A4445" s="92"/>
      <c r="B4445" s="5" t="s">
        <v>9801</v>
      </c>
      <c r="C4445" s="5" t="s">
        <v>9802</v>
      </c>
      <c r="D4445" s="5" t="s">
        <v>1589</v>
      </c>
      <c r="E4445" s="16" t="b">
        <v>1</v>
      </c>
      <c r="F4445" s="38" t="s">
        <v>14995</v>
      </c>
    </row>
    <row r="4446" spans="1:6" x14ac:dyDescent="0.2">
      <c r="A4446" s="92"/>
      <c r="B4446" s="5" t="s">
        <v>9803</v>
      </c>
      <c r="C4446" s="5" t="s">
        <v>9804</v>
      </c>
      <c r="D4446" s="5" t="s">
        <v>1589</v>
      </c>
      <c r="E4446" s="16" t="b">
        <v>1</v>
      </c>
      <c r="F4446" s="38" t="s">
        <v>14996</v>
      </c>
    </row>
    <row r="4447" spans="1:6" x14ac:dyDescent="0.2">
      <c r="A4447" s="92"/>
      <c r="B4447" s="5" t="s">
        <v>9805</v>
      </c>
      <c r="C4447" s="5" t="s">
        <v>9806</v>
      </c>
      <c r="D4447" s="5" t="s">
        <v>1589</v>
      </c>
      <c r="E4447" s="16" t="b">
        <v>1</v>
      </c>
      <c r="F4447" s="38" t="s">
        <v>14997</v>
      </c>
    </row>
    <row r="4448" spans="1:6" x14ac:dyDescent="0.2">
      <c r="A4448" s="92"/>
      <c r="B4448" s="5" t="s">
        <v>9807</v>
      </c>
      <c r="C4448" s="5" t="s">
        <v>9808</v>
      </c>
      <c r="D4448" s="5" t="s">
        <v>1589</v>
      </c>
      <c r="E4448" s="16" t="b">
        <v>1</v>
      </c>
      <c r="F4448" s="38" t="s">
        <v>14998</v>
      </c>
    </row>
    <row r="4449" spans="1:6" x14ac:dyDescent="0.2">
      <c r="A4449" s="92"/>
      <c r="B4449" s="5" t="s">
        <v>9809</v>
      </c>
      <c r="C4449" s="5" t="s">
        <v>9810</v>
      </c>
      <c r="D4449" s="5" t="s">
        <v>1589</v>
      </c>
      <c r="E4449" s="16" t="b">
        <v>1</v>
      </c>
      <c r="F4449" s="38" t="s">
        <v>14999</v>
      </c>
    </row>
    <row r="4450" spans="1:6" x14ac:dyDescent="0.2">
      <c r="A4450" s="92"/>
      <c r="B4450" s="5" t="s">
        <v>9811</v>
      </c>
      <c r="C4450" s="5" t="s">
        <v>9812</v>
      </c>
      <c r="D4450" s="5" t="s">
        <v>1589</v>
      </c>
      <c r="E4450" s="16" t="b">
        <v>1</v>
      </c>
      <c r="F4450" s="38" t="s">
        <v>15000</v>
      </c>
    </row>
    <row r="4451" spans="1:6" x14ac:dyDescent="0.2">
      <c r="A4451" s="92"/>
      <c r="B4451" s="5" t="s">
        <v>9813</v>
      </c>
      <c r="C4451" s="5" t="s">
        <v>9814</v>
      </c>
      <c r="D4451" s="5" t="s">
        <v>1589</v>
      </c>
      <c r="E4451" s="16" t="b">
        <v>1</v>
      </c>
      <c r="F4451" s="38" t="s">
        <v>15001</v>
      </c>
    </row>
    <row r="4452" spans="1:6" x14ac:dyDescent="0.2">
      <c r="A4452" s="92"/>
      <c r="B4452" s="5" t="s">
        <v>9815</v>
      </c>
      <c r="C4452" s="5" t="s">
        <v>9816</v>
      </c>
      <c r="D4452" s="5" t="s">
        <v>1589</v>
      </c>
      <c r="E4452" s="16" t="b">
        <v>1</v>
      </c>
      <c r="F4452" s="38" t="s">
        <v>15002</v>
      </c>
    </row>
    <row r="4453" spans="1:6" x14ac:dyDescent="0.2">
      <c r="A4453" s="92"/>
      <c r="B4453" s="5" t="s">
        <v>9817</v>
      </c>
      <c r="C4453" s="5" t="s">
        <v>9818</v>
      </c>
      <c r="D4453" s="5" t="s">
        <v>1589</v>
      </c>
      <c r="E4453" s="16" t="b">
        <v>1</v>
      </c>
      <c r="F4453" s="38" t="s">
        <v>15003</v>
      </c>
    </row>
    <row r="4454" spans="1:6" x14ac:dyDescent="0.2">
      <c r="A4454" s="92"/>
      <c r="B4454" s="5" t="s">
        <v>9819</v>
      </c>
      <c r="C4454" s="5" t="s">
        <v>9820</v>
      </c>
      <c r="D4454" s="5" t="s">
        <v>1589</v>
      </c>
      <c r="E4454" s="16" t="b">
        <v>1</v>
      </c>
      <c r="F4454" s="38" t="s">
        <v>15004</v>
      </c>
    </row>
    <row r="4455" spans="1:6" x14ac:dyDescent="0.2">
      <c r="A4455" s="92"/>
      <c r="B4455" s="5" t="s">
        <v>9821</v>
      </c>
      <c r="C4455" s="5" t="s">
        <v>9822</v>
      </c>
      <c r="D4455" s="5" t="s">
        <v>1589</v>
      </c>
      <c r="E4455" s="16" t="b">
        <v>1</v>
      </c>
      <c r="F4455" s="38" t="s">
        <v>15005</v>
      </c>
    </row>
    <row r="4456" spans="1:6" x14ac:dyDescent="0.2">
      <c r="A4456" s="92"/>
      <c r="B4456" s="5" t="s">
        <v>9823</v>
      </c>
      <c r="C4456" s="5" t="s">
        <v>9824</v>
      </c>
      <c r="D4456" s="5" t="s">
        <v>1589</v>
      </c>
      <c r="E4456" s="16" t="b">
        <v>1</v>
      </c>
      <c r="F4456" s="38" t="s">
        <v>15006</v>
      </c>
    </row>
    <row r="4457" spans="1:6" x14ac:dyDescent="0.2">
      <c r="A4457" s="92"/>
      <c r="B4457" s="5" t="s">
        <v>9825</v>
      </c>
      <c r="C4457" s="5" t="s">
        <v>9826</v>
      </c>
      <c r="D4457" s="5" t="s">
        <v>1589</v>
      </c>
      <c r="E4457" s="16" t="b">
        <v>1</v>
      </c>
      <c r="F4457" s="38" t="s">
        <v>15007</v>
      </c>
    </row>
    <row r="4458" spans="1:6" x14ac:dyDescent="0.2">
      <c r="A4458" s="92"/>
      <c r="B4458" s="5" t="s">
        <v>9827</v>
      </c>
      <c r="C4458" s="5" t="s">
        <v>9828</v>
      </c>
      <c r="D4458" s="5" t="s">
        <v>1589</v>
      </c>
      <c r="E4458" s="16" t="b">
        <v>1</v>
      </c>
      <c r="F4458" s="38" t="s">
        <v>15008</v>
      </c>
    </row>
    <row r="4459" spans="1:6" x14ac:dyDescent="0.2">
      <c r="A4459" s="92"/>
      <c r="B4459" s="5" t="s">
        <v>9829</v>
      </c>
      <c r="C4459" s="5" t="s">
        <v>9830</v>
      </c>
      <c r="D4459" s="5" t="s">
        <v>1589</v>
      </c>
      <c r="E4459" s="16" t="b">
        <v>1</v>
      </c>
      <c r="F4459" s="38" t="s">
        <v>15009</v>
      </c>
    </row>
    <row r="4460" spans="1:6" x14ac:dyDescent="0.2">
      <c r="A4460" s="92"/>
      <c r="B4460" s="5" t="s">
        <v>9831</v>
      </c>
      <c r="C4460" s="5" t="s">
        <v>9832</v>
      </c>
      <c r="D4460" s="5" t="s">
        <v>1589</v>
      </c>
      <c r="E4460" s="16" t="b">
        <v>1</v>
      </c>
      <c r="F4460" s="38" t="s">
        <v>15010</v>
      </c>
    </row>
    <row r="4461" spans="1:6" x14ac:dyDescent="0.2">
      <c r="A4461" s="92"/>
      <c r="B4461" s="5" t="s">
        <v>9833</v>
      </c>
      <c r="C4461" s="5" t="s">
        <v>9834</v>
      </c>
      <c r="D4461" s="5" t="s">
        <v>1589</v>
      </c>
      <c r="E4461" s="16" t="b">
        <v>1</v>
      </c>
      <c r="F4461" s="38" t="s">
        <v>15011</v>
      </c>
    </row>
    <row r="4462" spans="1:6" x14ac:dyDescent="0.2">
      <c r="A4462" s="92"/>
      <c r="B4462" s="5" t="s">
        <v>9835</v>
      </c>
      <c r="C4462" s="5" t="s">
        <v>9836</v>
      </c>
      <c r="D4462" s="5" t="s">
        <v>1589</v>
      </c>
      <c r="E4462" s="16" t="b">
        <v>1</v>
      </c>
      <c r="F4462" s="38" t="s">
        <v>15012</v>
      </c>
    </row>
    <row r="4463" spans="1:6" x14ac:dyDescent="0.2">
      <c r="A4463" s="92"/>
      <c r="B4463" s="5" t="s">
        <v>9837</v>
      </c>
      <c r="C4463" s="5" t="s">
        <v>9838</v>
      </c>
      <c r="D4463" s="5" t="s">
        <v>1589</v>
      </c>
      <c r="E4463" s="16" t="b">
        <v>1</v>
      </c>
      <c r="F4463" s="38" t="s">
        <v>15013</v>
      </c>
    </row>
    <row r="4464" spans="1:6" x14ac:dyDescent="0.2">
      <c r="A4464" s="92"/>
      <c r="B4464" s="5" t="s">
        <v>9839</v>
      </c>
      <c r="C4464" s="5" t="s">
        <v>9840</v>
      </c>
      <c r="D4464" s="5" t="s">
        <v>1589</v>
      </c>
      <c r="E4464" s="16" t="b">
        <v>1</v>
      </c>
      <c r="F4464" s="38" t="s">
        <v>15014</v>
      </c>
    </row>
    <row r="4465" spans="1:6" x14ac:dyDescent="0.2">
      <c r="A4465" s="92"/>
      <c r="B4465" s="5" t="s">
        <v>9841</v>
      </c>
      <c r="C4465" s="5" t="s">
        <v>9842</v>
      </c>
      <c r="D4465" s="5" t="s">
        <v>1589</v>
      </c>
      <c r="E4465" s="16" t="b">
        <v>1</v>
      </c>
      <c r="F4465" s="38" t="s">
        <v>15015</v>
      </c>
    </row>
    <row r="4466" spans="1:6" x14ac:dyDescent="0.2">
      <c r="A4466" s="92"/>
      <c r="B4466" s="5" t="s">
        <v>9843</v>
      </c>
      <c r="C4466" s="5" t="s">
        <v>9844</v>
      </c>
      <c r="D4466" s="5" t="s">
        <v>1589</v>
      </c>
      <c r="E4466" s="16" t="b">
        <v>1</v>
      </c>
      <c r="F4466" s="38" t="s">
        <v>15016</v>
      </c>
    </row>
    <row r="4467" spans="1:6" x14ac:dyDescent="0.2">
      <c r="A4467" s="92"/>
      <c r="B4467" s="5" t="s">
        <v>9845</v>
      </c>
      <c r="C4467" s="5" t="s">
        <v>9846</v>
      </c>
      <c r="D4467" s="5" t="s">
        <v>1589</v>
      </c>
      <c r="E4467" s="16" t="b">
        <v>1</v>
      </c>
      <c r="F4467" s="38" t="s">
        <v>15017</v>
      </c>
    </row>
    <row r="4468" spans="1:6" x14ac:dyDescent="0.2">
      <c r="A4468" s="92"/>
      <c r="B4468" s="5" t="s">
        <v>9847</v>
      </c>
      <c r="C4468" s="5" t="s">
        <v>9848</v>
      </c>
      <c r="D4468" s="5" t="s">
        <v>1589</v>
      </c>
      <c r="E4468" s="16" t="b">
        <v>1</v>
      </c>
      <c r="F4468" s="38" t="s">
        <v>15018</v>
      </c>
    </row>
    <row r="4469" spans="1:6" x14ac:dyDescent="0.2">
      <c r="A4469" s="92"/>
      <c r="B4469" s="5" t="s">
        <v>9849</v>
      </c>
      <c r="C4469" s="5" t="s">
        <v>9850</v>
      </c>
      <c r="D4469" s="5" t="s">
        <v>1589</v>
      </c>
      <c r="E4469" s="16" t="b">
        <v>1</v>
      </c>
      <c r="F4469" s="38" t="s">
        <v>15019</v>
      </c>
    </row>
    <row r="4470" spans="1:6" x14ac:dyDescent="0.2">
      <c r="A4470" s="92"/>
      <c r="B4470" s="5" t="s">
        <v>9851</v>
      </c>
      <c r="C4470" s="5" t="s">
        <v>9852</v>
      </c>
      <c r="D4470" s="5" t="s">
        <v>1589</v>
      </c>
      <c r="E4470" s="16" t="b">
        <v>1</v>
      </c>
      <c r="F4470" s="38" t="s">
        <v>15020</v>
      </c>
    </row>
    <row r="4471" spans="1:6" x14ac:dyDescent="0.2">
      <c r="A4471" s="92"/>
      <c r="B4471" s="5" t="s">
        <v>9853</v>
      </c>
      <c r="C4471" s="5" t="s">
        <v>9854</v>
      </c>
      <c r="D4471" s="5" t="s">
        <v>1589</v>
      </c>
      <c r="E4471" s="16" t="b">
        <v>1</v>
      </c>
      <c r="F4471" s="38" t="s">
        <v>15021</v>
      </c>
    </row>
    <row r="4472" spans="1:6" x14ac:dyDescent="0.2">
      <c r="A4472" s="92"/>
      <c r="B4472" s="5" t="s">
        <v>9855</v>
      </c>
      <c r="C4472" s="5" t="s">
        <v>9856</v>
      </c>
      <c r="D4472" s="5" t="s">
        <v>1589</v>
      </c>
      <c r="E4472" s="16" t="b">
        <v>1</v>
      </c>
      <c r="F4472" s="38" t="s">
        <v>15022</v>
      </c>
    </row>
    <row r="4473" spans="1:6" x14ac:dyDescent="0.2">
      <c r="A4473" s="92"/>
      <c r="B4473" s="5" t="s">
        <v>9857</v>
      </c>
      <c r="C4473" s="5" t="s">
        <v>9858</v>
      </c>
      <c r="D4473" s="5" t="s">
        <v>1589</v>
      </c>
      <c r="E4473" s="16" t="b">
        <v>1</v>
      </c>
      <c r="F4473" s="38" t="s">
        <v>15023</v>
      </c>
    </row>
    <row r="4474" spans="1:6" x14ac:dyDescent="0.2">
      <c r="A4474" s="92"/>
      <c r="B4474" s="5" t="s">
        <v>9859</v>
      </c>
      <c r="C4474" s="5" t="s">
        <v>9860</v>
      </c>
      <c r="D4474" s="5" t="s">
        <v>1589</v>
      </c>
      <c r="E4474" s="16" t="b">
        <v>1</v>
      </c>
      <c r="F4474" s="38" t="s">
        <v>15024</v>
      </c>
    </row>
    <row r="4475" spans="1:6" x14ac:dyDescent="0.2">
      <c r="A4475" s="92"/>
      <c r="B4475" s="5" t="s">
        <v>9861</v>
      </c>
      <c r="C4475" s="5" t="s">
        <v>9862</v>
      </c>
      <c r="D4475" s="5" t="s">
        <v>1589</v>
      </c>
      <c r="E4475" s="16" t="b">
        <v>1</v>
      </c>
      <c r="F4475" s="38" t="s">
        <v>15025</v>
      </c>
    </row>
    <row r="4476" spans="1:6" x14ac:dyDescent="0.2">
      <c r="A4476" s="92"/>
      <c r="B4476" s="5" t="s">
        <v>9863</v>
      </c>
      <c r="C4476" s="5" t="s">
        <v>9864</v>
      </c>
      <c r="D4476" s="5" t="s">
        <v>1589</v>
      </c>
      <c r="E4476" s="16" t="b">
        <v>1</v>
      </c>
      <c r="F4476" s="38" t="s">
        <v>15026</v>
      </c>
    </row>
    <row r="4477" spans="1:6" x14ac:dyDescent="0.2">
      <c r="A4477" s="92"/>
      <c r="B4477" s="5" t="s">
        <v>9865</v>
      </c>
      <c r="C4477" s="5" t="s">
        <v>9866</v>
      </c>
      <c r="D4477" s="5" t="s">
        <v>1589</v>
      </c>
      <c r="E4477" s="16" t="b">
        <v>1</v>
      </c>
      <c r="F4477" s="38" t="s">
        <v>15027</v>
      </c>
    </row>
    <row r="4478" spans="1:6" x14ac:dyDescent="0.2">
      <c r="A4478" s="93"/>
      <c r="B4478" s="14" t="s">
        <v>9867</v>
      </c>
      <c r="C4478" s="14" t="s">
        <v>9868</v>
      </c>
      <c r="D4478" s="14" t="s">
        <v>1589</v>
      </c>
      <c r="E4478" s="17" t="b">
        <v>1</v>
      </c>
      <c r="F4478" s="39" t="s">
        <v>15028</v>
      </c>
    </row>
    <row r="4479" spans="1:6" x14ac:dyDescent="0.2">
      <c r="A4479" s="91" t="str">
        <f>HYPERLINK("[#]Codes_for_GE_Names!A270:H270","TIMOR-LESTE")</f>
        <v>TIMOR-LESTE</v>
      </c>
      <c r="B4479" s="11" t="s">
        <v>9869</v>
      </c>
      <c r="C4479" s="11" t="s">
        <v>9870</v>
      </c>
      <c r="D4479" s="11" t="s">
        <v>2414</v>
      </c>
      <c r="E4479" s="15" t="b">
        <v>1</v>
      </c>
      <c r="F4479" s="43" t="s">
        <v>15029</v>
      </c>
    </row>
    <row r="4480" spans="1:6" x14ac:dyDescent="0.2">
      <c r="A4480" s="92"/>
      <c r="B4480" s="5" t="s">
        <v>9871</v>
      </c>
      <c r="C4480" s="5" t="s">
        <v>9872</v>
      </c>
      <c r="D4480" s="5" t="s">
        <v>2414</v>
      </c>
      <c r="E4480" s="16" t="b">
        <v>1</v>
      </c>
      <c r="F4480" s="38" t="s">
        <v>15030</v>
      </c>
    </row>
    <row r="4481" spans="1:6" x14ac:dyDescent="0.2">
      <c r="A4481" s="92"/>
      <c r="B4481" s="5" t="s">
        <v>9873</v>
      </c>
      <c r="C4481" s="5" t="s">
        <v>9874</v>
      </c>
      <c r="D4481" s="5" t="s">
        <v>2414</v>
      </c>
      <c r="E4481" s="16" t="b">
        <v>1</v>
      </c>
      <c r="F4481" s="38" t="s">
        <v>15031</v>
      </c>
    </row>
    <row r="4482" spans="1:6" x14ac:dyDescent="0.2">
      <c r="A4482" s="92"/>
      <c r="B4482" s="5" t="s">
        <v>9875</v>
      </c>
      <c r="C4482" s="5" t="s">
        <v>9876</v>
      </c>
      <c r="D4482" s="5" t="s">
        <v>2414</v>
      </c>
      <c r="E4482" s="16" t="b">
        <v>1</v>
      </c>
      <c r="F4482" s="38" t="s">
        <v>15032</v>
      </c>
    </row>
    <row r="4483" spans="1:6" x14ac:dyDescent="0.2">
      <c r="A4483" s="92"/>
      <c r="B4483" s="5" t="s">
        <v>9877</v>
      </c>
      <c r="C4483" s="5" t="s">
        <v>9878</v>
      </c>
      <c r="D4483" s="5" t="s">
        <v>2414</v>
      </c>
      <c r="E4483" s="16" t="b">
        <v>1</v>
      </c>
      <c r="F4483" s="38" t="s">
        <v>15033</v>
      </c>
    </row>
    <row r="4484" spans="1:6" x14ac:dyDescent="0.2">
      <c r="A4484" s="92"/>
      <c r="B4484" s="5" t="s">
        <v>9879</v>
      </c>
      <c r="C4484" s="5" t="s">
        <v>9880</v>
      </c>
      <c r="D4484" s="5" t="s">
        <v>2414</v>
      </c>
      <c r="E4484" s="16" t="b">
        <v>1</v>
      </c>
      <c r="F4484" s="38" t="s">
        <v>15034</v>
      </c>
    </row>
    <row r="4485" spans="1:6" x14ac:dyDescent="0.2">
      <c r="A4485" s="92"/>
      <c r="B4485" s="5" t="s">
        <v>9881</v>
      </c>
      <c r="C4485" s="5" t="s">
        <v>9882</v>
      </c>
      <c r="D4485" s="5" t="s">
        <v>2414</v>
      </c>
      <c r="E4485" s="16" t="b">
        <v>1</v>
      </c>
      <c r="F4485" s="38" t="s">
        <v>15035</v>
      </c>
    </row>
    <row r="4486" spans="1:6" x14ac:dyDescent="0.2">
      <c r="A4486" s="92"/>
      <c r="B4486" s="5" t="s">
        <v>9883</v>
      </c>
      <c r="C4486" s="5" t="s">
        <v>9884</v>
      </c>
      <c r="D4486" s="5" t="s">
        <v>2414</v>
      </c>
      <c r="E4486" s="16" t="b">
        <v>1</v>
      </c>
      <c r="F4486" s="38" t="s">
        <v>15036</v>
      </c>
    </row>
    <row r="4487" spans="1:6" x14ac:dyDescent="0.2">
      <c r="A4487" s="92"/>
      <c r="B4487" s="5" t="s">
        <v>9885</v>
      </c>
      <c r="C4487" s="5" t="s">
        <v>9886</v>
      </c>
      <c r="D4487" s="5" t="s">
        <v>2414</v>
      </c>
      <c r="E4487" s="16" t="b">
        <v>1</v>
      </c>
      <c r="F4487" s="38" t="s">
        <v>15037</v>
      </c>
    </row>
    <row r="4488" spans="1:6" x14ac:dyDescent="0.2">
      <c r="A4488" s="92"/>
      <c r="B4488" s="5" t="s">
        <v>9887</v>
      </c>
      <c r="C4488" s="5" t="s">
        <v>9888</v>
      </c>
      <c r="D4488" s="5" t="s">
        <v>2414</v>
      </c>
      <c r="E4488" s="16" t="b">
        <v>1</v>
      </c>
      <c r="F4488" s="38" t="s">
        <v>15038</v>
      </c>
    </row>
    <row r="4489" spans="1:6" x14ac:dyDescent="0.2">
      <c r="A4489" s="92"/>
      <c r="B4489" s="5" t="s">
        <v>9889</v>
      </c>
      <c r="C4489" s="5" t="s">
        <v>9890</v>
      </c>
      <c r="D4489" s="5" t="s">
        <v>2414</v>
      </c>
      <c r="E4489" s="16" t="b">
        <v>1</v>
      </c>
      <c r="F4489" s="38" t="s">
        <v>15039</v>
      </c>
    </row>
    <row r="4490" spans="1:6" x14ac:dyDescent="0.2">
      <c r="A4490" s="92"/>
      <c r="B4490" s="5" t="s">
        <v>9891</v>
      </c>
      <c r="C4490" s="5" t="s">
        <v>9892</v>
      </c>
      <c r="D4490" s="5" t="s">
        <v>9893</v>
      </c>
      <c r="E4490" s="16" t="b">
        <v>1</v>
      </c>
      <c r="F4490" s="38" t="s">
        <v>15040</v>
      </c>
    </row>
    <row r="4491" spans="1:6" x14ac:dyDescent="0.2">
      <c r="A4491" s="93"/>
      <c r="B4491" s="14" t="s">
        <v>9894</v>
      </c>
      <c r="C4491" s="14" t="s">
        <v>9895</v>
      </c>
      <c r="D4491" s="14" t="s">
        <v>2414</v>
      </c>
      <c r="E4491" s="17" t="b">
        <v>1</v>
      </c>
      <c r="F4491" s="39" t="s">
        <v>15041</v>
      </c>
    </row>
    <row r="4492" spans="1:6" x14ac:dyDescent="0.2">
      <c r="A4492" s="91" t="str">
        <f>HYPERLINK("[#]Codes_for_GE_Names!A271:H271","TOGO")</f>
        <v>TOGO</v>
      </c>
      <c r="B4492" s="11" t="s">
        <v>9896</v>
      </c>
      <c r="C4492" s="11" t="s">
        <v>9897</v>
      </c>
      <c r="D4492" s="11" t="s">
        <v>1891</v>
      </c>
      <c r="E4492" s="15" t="b">
        <v>1</v>
      </c>
      <c r="F4492" s="43" t="s">
        <v>15042</v>
      </c>
    </row>
    <row r="4493" spans="1:6" x14ac:dyDescent="0.2">
      <c r="A4493" s="92"/>
      <c r="B4493" s="5" t="s">
        <v>9898</v>
      </c>
      <c r="C4493" s="5" t="s">
        <v>9899</v>
      </c>
      <c r="D4493" s="5" t="s">
        <v>1891</v>
      </c>
      <c r="E4493" s="16" t="b">
        <v>1</v>
      </c>
      <c r="F4493" s="38" t="s">
        <v>15043</v>
      </c>
    </row>
    <row r="4494" spans="1:6" x14ac:dyDescent="0.2">
      <c r="A4494" s="92"/>
      <c r="B4494" s="5" t="s">
        <v>9900</v>
      </c>
      <c r="C4494" s="5" t="s">
        <v>9901</v>
      </c>
      <c r="D4494" s="5" t="s">
        <v>1891</v>
      </c>
      <c r="E4494" s="16" t="b">
        <v>1</v>
      </c>
      <c r="F4494" s="38" t="s">
        <v>15044</v>
      </c>
    </row>
    <row r="4495" spans="1:6" x14ac:dyDescent="0.2">
      <c r="A4495" s="92"/>
      <c r="B4495" s="5" t="s">
        <v>9902</v>
      </c>
      <c r="C4495" s="5" t="s">
        <v>3241</v>
      </c>
      <c r="D4495" s="5" t="s">
        <v>1891</v>
      </c>
      <c r="E4495" s="16" t="b">
        <v>1</v>
      </c>
      <c r="F4495" s="38" t="s">
        <v>15045</v>
      </c>
    </row>
    <row r="4496" spans="1:6" x14ac:dyDescent="0.2">
      <c r="A4496" s="93"/>
      <c r="B4496" s="14" t="s">
        <v>9903</v>
      </c>
      <c r="C4496" s="14" t="s">
        <v>3334</v>
      </c>
      <c r="D4496" s="14" t="s">
        <v>1891</v>
      </c>
      <c r="E4496" s="17" t="b">
        <v>1</v>
      </c>
      <c r="F4496" s="39" t="s">
        <v>15046</v>
      </c>
    </row>
    <row r="4497" spans="1:6" x14ac:dyDescent="0.2">
      <c r="A4497" s="91" t="str">
        <f>HYPERLINK("[#]Codes_for_GE_Names!A273:H273","TONGA")</f>
        <v>TONGA</v>
      </c>
      <c r="B4497" s="11" t="s">
        <v>9904</v>
      </c>
      <c r="C4497" s="11" t="s">
        <v>9905</v>
      </c>
      <c r="D4497" s="11" t="s">
        <v>2179</v>
      </c>
      <c r="E4497" s="15" t="b">
        <v>1</v>
      </c>
      <c r="F4497" s="43" t="s">
        <v>15047</v>
      </c>
    </row>
    <row r="4498" spans="1:6" x14ac:dyDescent="0.2">
      <c r="A4498" s="92"/>
      <c r="B4498" s="5" t="s">
        <v>9906</v>
      </c>
      <c r="C4498" s="5" t="s">
        <v>9907</v>
      </c>
      <c r="D4498" s="5" t="s">
        <v>2179</v>
      </c>
      <c r="E4498" s="16" t="b">
        <v>1</v>
      </c>
      <c r="F4498" s="38" t="s">
        <v>15048</v>
      </c>
    </row>
    <row r="4499" spans="1:6" x14ac:dyDescent="0.2">
      <c r="A4499" s="92"/>
      <c r="B4499" s="5" t="s">
        <v>9908</v>
      </c>
      <c r="C4499" s="5" t="s">
        <v>9909</v>
      </c>
      <c r="D4499" s="5" t="s">
        <v>2179</v>
      </c>
      <c r="E4499" s="16" t="b">
        <v>1</v>
      </c>
      <c r="F4499" s="38" t="s">
        <v>15049</v>
      </c>
    </row>
    <row r="4500" spans="1:6" x14ac:dyDescent="0.2">
      <c r="A4500" s="92"/>
      <c r="B4500" s="5" t="s">
        <v>9910</v>
      </c>
      <c r="C4500" s="5" t="s">
        <v>9911</v>
      </c>
      <c r="D4500" s="5" t="s">
        <v>2179</v>
      </c>
      <c r="E4500" s="16" t="b">
        <v>1</v>
      </c>
      <c r="F4500" s="38" t="s">
        <v>15050</v>
      </c>
    </row>
    <row r="4501" spans="1:6" x14ac:dyDescent="0.2">
      <c r="A4501" s="93"/>
      <c r="B4501" s="14" t="s">
        <v>9912</v>
      </c>
      <c r="C4501" s="14" t="s">
        <v>9913</v>
      </c>
      <c r="D4501" s="14" t="s">
        <v>2179</v>
      </c>
      <c r="E4501" s="17" t="b">
        <v>1</v>
      </c>
      <c r="F4501" s="39" t="s">
        <v>15051</v>
      </c>
    </row>
    <row r="4502" spans="1:6" x14ac:dyDescent="0.2">
      <c r="A4502" s="91" t="str">
        <f>HYPERLINK("[#]Codes_for_GE_Names!A274:H274","TRINIDAD AND TOBAGO")</f>
        <v>TRINIDAD AND TOBAGO</v>
      </c>
      <c r="B4502" s="11" t="s">
        <v>9914</v>
      </c>
      <c r="C4502" s="11" t="s">
        <v>9915</v>
      </c>
      <c r="D4502" s="11" t="s">
        <v>16315</v>
      </c>
      <c r="E4502" s="15" t="b">
        <v>1</v>
      </c>
      <c r="F4502" s="43" t="s">
        <v>15052</v>
      </c>
    </row>
    <row r="4503" spans="1:6" x14ac:dyDescent="0.2">
      <c r="A4503" s="92"/>
      <c r="B4503" s="5" t="s">
        <v>9916</v>
      </c>
      <c r="C4503" s="5" t="s">
        <v>9917</v>
      </c>
      <c r="D4503" s="5" t="s">
        <v>16315</v>
      </c>
      <c r="E4503" s="16" t="b">
        <v>1</v>
      </c>
      <c r="F4503" s="38" t="s">
        <v>15053</v>
      </c>
    </row>
    <row r="4504" spans="1:6" x14ac:dyDescent="0.2">
      <c r="A4504" s="92"/>
      <c r="B4504" s="5" t="s">
        <v>9918</v>
      </c>
      <c r="C4504" s="5" t="s">
        <v>9919</v>
      </c>
      <c r="D4504" s="5" t="s">
        <v>1891</v>
      </c>
      <c r="E4504" s="16" t="b">
        <v>1</v>
      </c>
      <c r="F4504" s="38" t="s">
        <v>15054</v>
      </c>
    </row>
    <row r="4505" spans="1:6" x14ac:dyDescent="0.2">
      <c r="A4505" s="92"/>
      <c r="B4505" s="5" t="s">
        <v>9920</v>
      </c>
      <c r="C4505" s="5" t="s">
        <v>9921</v>
      </c>
      <c r="D4505" s="5" t="s">
        <v>1891</v>
      </c>
      <c r="E4505" s="16" t="b">
        <v>1</v>
      </c>
      <c r="F4505" s="38" t="s">
        <v>15055</v>
      </c>
    </row>
    <row r="4506" spans="1:6" x14ac:dyDescent="0.2">
      <c r="A4506" s="92"/>
      <c r="B4506" s="5" t="s">
        <v>9922</v>
      </c>
      <c r="C4506" s="5" t="s">
        <v>9923</v>
      </c>
      <c r="D4506" s="5" t="s">
        <v>1891</v>
      </c>
      <c r="E4506" s="16" t="b">
        <v>1</v>
      </c>
      <c r="F4506" s="38" t="s">
        <v>15056</v>
      </c>
    </row>
    <row r="4507" spans="1:6" x14ac:dyDescent="0.2">
      <c r="A4507" s="92"/>
      <c r="B4507" s="5" t="s">
        <v>9924</v>
      </c>
      <c r="C4507" s="5" t="s">
        <v>9925</v>
      </c>
      <c r="D4507" s="5" t="s">
        <v>1891</v>
      </c>
      <c r="E4507" s="16" t="b">
        <v>1</v>
      </c>
      <c r="F4507" s="38" t="s">
        <v>15057</v>
      </c>
    </row>
    <row r="4508" spans="1:6" x14ac:dyDescent="0.2">
      <c r="A4508" s="92"/>
      <c r="B4508" s="5" t="s">
        <v>9926</v>
      </c>
      <c r="C4508" s="5" t="s">
        <v>9927</v>
      </c>
      <c r="D4508" s="5" t="s">
        <v>16315</v>
      </c>
      <c r="E4508" s="16" t="b">
        <v>1</v>
      </c>
      <c r="F4508" s="38" t="s">
        <v>15058</v>
      </c>
    </row>
    <row r="4509" spans="1:6" x14ac:dyDescent="0.2">
      <c r="A4509" s="92"/>
      <c r="B4509" s="5" t="s">
        <v>9928</v>
      </c>
      <c r="C4509" s="5" t="s">
        <v>9929</v>
      </c>
      <c r="D4509" s="5" t="s">
        <v>1912</v>
      </c>
      <c r="E4509" s="16" t="b">
        <v>1</v>
      </c>
      <c r="F4509" s="38" t="s">
        <v>15059</v>
      </c>
    </row>
    <row r="4510" spans="1:6" x14ac:dyDescent="0.2">
      <c r="A4510" s="92"/>
      <c r="B4510" s="5" t="s">
        <v>9930</v>
      </c>
      <c r="C4510" s="5" t="s">
        <v>9931</v>
      </c>
      <c r="D4510" s="5" t="s">
        <v>1891</v>
      </c>
      <c r="E4510" s="16" t="b">
        <v>1</v>
      </c>
      <c r="F4510" s="38" t="s">
        <v>15060</v>
      </c>
    </row>
    <row r="4511" spans="1:6" x14ac:dyDescent="0.2">
      <c r="A4511" s="92"/>
      <c r="B4511" s="5" t="s">
        <v>9932</v>
      </c>
      <c r="C4511" s="5" t="s">
        <v>9933</v>
      </c>
      <c r="D4511" s="5" t="s">
        <v>1912</v>
      </c>
      <c r="E4511" s="16" t="b">
        <v>1</v>
      </c>
      <c r="F4511" s="38" t="s">
        <v>15061</v>
      </c>
    </row>
    <row r="4512" spans="1:6" x14ac:dyDescent="0.2">
      <c r="A4512" s="92"/>
      <c r="B4512" s="5" t="s">
        <v>9934</v>
      </c>
      <c r="C4512" s="5" t="s">
        <v>9935</v>
      </c>
      <c r="D4512" s="5" t="s">
        <v>1891</v>
      </c>
      <c r="E4512" s="16" t="b">
        <v>1</v>
      </c>
      <c r="F4512" s="38" t="s">
        <v>15062</v>
      </c>
    </row>
    <row r="4513" spans="1:6" x14ac:dyDescent="0.2">
      <c r="A4513" s="92"/>
      <c r="B4513" s="5" t="s">
        <v>9936</v>
      </c>
      <c r="C4513" s="5" t="s">
        <v>9937</v>
      </c>
      <c r="D4513" s="5" t="s">
        <v>1891</v>
      </c>
      <c r="E4513" s="16" t="b">
        <v>1</v>
      </c>
      <c r="F4513" s="38" t="s">
        <v>15063</v>
      </c>
    </row>
    <row r="4514" spans="1:6" x14ac:dyDescent="0.2">
      <c r="A4514" s="92"/>
      <c r="B4514" s="5" t="s">
        <v>9938</v>
      </c>
      <c r="C4514" s="5" t="s">
        <v>9939</v>
      </c>
      <c r="D4514" s="5" t="s">
        <v>1891</v>
      </c>
      <c r="E4514" s="16" t="b">
        <v>1</v>
      </c>
      <c r="F4514" s="38" t="s">
        <v>15064</v>
      </c>
    </row>
    <row r="4515" spans="1:6" x14ac:dyDescent="0.2">
      <c r="A4515" s="92"/>
      <c r="B4515" s="5" t="s">
        <v>9940</v>
      </c>
      <c r="C4515" s="5" t="s">
        <v>9941</v>
      </c>
      <c r="D4515" s="5" t="s">
        <v>9942</v>
      </c>
      <c r="E4515" s="16" t="b">
        <v>1</v>
      </c>
      <c r="F4515" s="38" t="s">
        <v>15065</v>
      </c>
    </row>
    <row r="4516" spans="1:6" x14ac:dyDescent="0.2">
      <c r="A4516" s="93"/>
      <c r="B4516" s="14" t="s">
        <v>9943</v>
      </c>
      <c r="C4516" s="14" t="s">
        <v>9944</v>
      </c>
      <c r="D4516" s="14" t="s">
        <v>1891</v>
      </c>
      <c r="E4516" s="17" t="b">
        <v>1</v>
      </c>
      <c r="F4516" s="39" t="s">
        <v>15066</v>
      </c>
    </row>
    <row r="4517" spans="1:6" x14ac:dyDescent="0.2">
      <c r="A4517" s="91" t="str">
        <f>HYPERLINK("[#]Codes_for_GE_Names!A276:H276","TUNISIA")</f>
        <v>TUNISIA</v>
      </c>
      <c r="B4517" s="11" t="s">
        <v>9945</v>
      </c>
      <c r="C4517" s="11" t="s">
        <v>9946</v>
      </c>
      <c r="D4517" s="11" t="s">
        <v>2171</v>
      </c>
      <c r="E4517" s="15" t="b">
        <v>1</v>
      </c>
      <c r="F4517" s="43" t="s">
        <v>15067</v>
      </c>
    </row>
    <row r="4518" spans="1:6" x14ac:dyDescent="0.2">
      <c r="A4518" s="92"/>
      <c r="B4518" s="5" t="s">
        <v>9947</v>
      </c>
      <c r="C4518" s="5" t="s">
        <v>9948</v>
      </c>
      <c r="D4518" s="5" t="s">
        <v>2171</v>
      </c>
      <c r="E4518" s="16" t="b">
        <v>1</v>
      </c>
      <c r="F4518" s="38" t="s">
        <v>15068</v>
      </c>
    </row>
    <row r="4519" spans="1:6" x14ac:dyDescent="0.2">
      <c r="A4519" s="92"/>
      <c r="B4519" s="5" t="s">
        <v>9949</v>
      </c>
      <c r="C4519" s="5" t="s">
        <v>9950</v>
      </c>
      <c r="D4519" s="5" t="s">
        <v>2171</v>
      </c>
      <c r="E4519" s="16" t="b">
        <v>1</v>
      </c>
      <c r="F4519" s="38" t="s">
        <v>15069</v>
      </c>
    </row>
    <row r="4520" spans="1:6" x14ac:dyDescent="0.2">
      <c r="A4520" s="92"/>
      <c r="B4520" s="5" t="s">
        <v>9951</v>
      </c>
      <c r="C4520" s="5" t="s">
        <v>9952</v>
      </c>
      <c r="D4520" s="5" t="s">
        <v>2171</v>
      </c>
      <c r="E4520" s="16" t="b">
        <v>1</v>
      </c>
      <c r="F4520" s="38" t="s">
        <v>15070</v>
      </c>
    </row>
    <row r="4521" spans="1:6" x14ac:dyDescent="0.2">
      <c r="A4521" s="92"/>
      <c r="B4521" s="5" t="s">
        <v>9953</v>
      </c>
      <c r="C4521" s="5" t="s">
        <v>9954</v>
      </c>
      <c r="D4521" s="5" t="s">
        <v>2171</v>
      </c>
      <c r="E4521" s="16" t="b">
        <v>1</v>
      </c>
      <c r="F4521" s="38" t="s">
        <v>15071</v>
      </c>
    </row>
    <row r="4522" spans="1:6" x14ac:dyDescent="0.2">
      <c r="A4522" s="92"/>
      <c r="B4522" s="5" t="s">
        <v>9955</v>
      </c>
      <c r="C4522" s="5" t="s">
        <v>9956</v>
      </c>
      <c r="D4522" s="5" t="s">
        <v>2171</v>
      </c>
      <c r="E4522" s="16" t="b">
        <v>1</v>
      </c>
      <c r="F4522" s="38" t="s">
        <v>15072</v>
      </c>
    </row>
    <row r="4523" spans="1:6" x14ac:dyDescent="0.2">
      <c r="A4523" s="92"/>
      <c r="B4523" s="5" t="s">
        <v>9957</v>
      </c>
      <c r="C4523" s="5" t="s">
        <v>9958</v>
      </c>
      <c r="D4523" s="5" t="s">
        <v>2171</v>
      </c>
      <c r="E4523" s="16" t="b">
        <v>1</v>
      </c>
      <c r="F4523" s="38" t="s">
        <v>15073</v>
      </c>
    </row>
    <row r="4524" spans="1:6" x14ac:dyDescent="0.2">
      <c r="A4524" s="92"/>
      <c r="B4524" s="5" t="s">
        <v>9959</v>
      </c>
      <c r="C4524" s="5" t="s">
        <v>9960</v>
      </c>
      <c r="D4524" s="5" t="s">
        <v>2171</v>
      </c>
      <c r="E4524" s="16" t="b">
        <v>1</v>
      </c>
      <c r="F4524" s="38" t="s">
        <v>15074</v>
      </c>
    </row>
    <row r="4525" spans="1:6" x14ac:dyDescent="0.2">
      <c r="A4525" s="92"/>
      <c r="B4525" s="5" t="s">
        <v>9961</v>
      </c>
      <c r="C4525" s="5" t="s">
        <v>9962</v>
      </c>
      <c r="D4525" s="5" t="s">
        <v>2171</v>
      </c>
      <c r="E4525" s="16" t="b">
        <v>1</v>
      </c>
      <c r="F4525" s="38" t="s">
        <v>15075</v>
      </c>
    </row>
    <row r="4526" spans="1:6" x14ac:dyDescent="0.2">
      <c r="A4526" s="92"/>
      <c r="B4526" s="5" t="s">
        <v>9963</v>
      </c>
      <c r="C4526" s="5" t="s">
        <v>9964</v>
      </c>
      <c r="D4526" s="5" t="s">
        <v>2171</v>
      </c>
      <c r="E4526" s="16" t="b">
        <v>1</v>
      </c>
      <c r="F4526" s="38" t="s">
        <v>15076</v>
      </c>
    </row>
    <row r="4527" spans="1:6" x14ac:dyDescent="0.2">
      <c r="A4527" s="92"/>
      <c r="B4527" s="5" t="s">
        <v>9965</v>
      </c>
      <c r="C4527" s="5" t="s">
        <v>9966</v>
      </c>
      <c r="D4527" s="5" t="s">
        <v>2171</v>
      </c>
      <c r="E4527" s="16" t="b">
        <v>1</v>
      </c>
      <c r="F4527" s="38" t="s">
        <v>15077</v>
      </c>
    </row>
    <row r="4528" spans="1:6" x14ac:dyDescent="0.2">
      <c r="A4528" s="92"/>
      <c r="B4528" s="5" t="s">
        <v>9967</v>
      </c>
      <c r="C4528" s="5" t="s">
        <v>9968</v>
      </c>
      <c r="D4528" s="5" t="s">
        <v>2171</v>
      </c>
      <c r="E4528" s="16" t="b">
        <v>1</v>
      </c>
      <c r="F4528" s="38" t="s">
        <v>15078</v>
      </c>
    </row>
    <row r="4529" spans="1:6" x14ac:dyDescent="0.2">
      <c r="A4529" s="92"/>
      <c r="B4529" s="5" t="s">
        <v>9969</v>
      </c>
      <c r="C4529" s="5" t="s">
        <v>9970</v>
      </c>
      <c r="D4529" s="5" t="s">
        <v>2171</v>
      </c>
      <c r="E4529" s="16" t="b">
        <v>1</v>
      </c>
      <c r="F4529" s="38" t="s">
        <v>15079</v>
      </c>
    </row>
    <row r="4530" spans="1:6" x14ac:dyDescent="0.2">
      <c r="A4530" s="92"/>
      <c r="B4530" s="5" t="s">
        <v>9971</v>
      </c>
      <c r="C4530" s="5" t="s">
        <v>9972</v>
      </c>
      <c r="D4530" s="5" t="s">
        <v>2171</v>
      </c>
      <c r="E4530" s="16" t="b">
        <v>1</v>
      </c>
      <c r="F4530" s="38" t="s">
        <v>15080</v>
      </c>
    </row>
    <row r="4531" spans="1:6" x14ac:dyDescent="0.2">
      <c r="A4531" s="92"/>
      <c r="B4531" s="5" t="s">
        <v>9973</v>
      </c>
      <c r="C4531" s="5" t="s">
        <v>9974</v>
      </c>
      <c r="D4531" s="5" t="s">
        <v>2171</v>
      </c>
      <c r="E4531" s="16" t="b">
        <v>1</v>
      </c>
      <c r="F4531" s="38" t="s">
        <v>15081</v>
      </c>
    </row>
    <row r="4532" spans="1:6" x14ac:dyDescent="0.2">
      <c r="A4532" s="92"/>
      <c r="B4532" s="5" t="s">
        <v>9975</v>
      </c>
      <c r="C4532" s="5" t="s">
        <v>9976</v>
      </c>
      <c r="D4532" s="5" t="s">
        <v>2171</v>
      </c>
      <c r="E4532" s="16" t="b">
        <v>1</v>
      </c>
      <c r="F4532" s="38" t="s">
        <v>15082</v>
      </c>
    </row>
    <row r="4533" spans="1:6" x14ac:dyDescent="0.2">
      <c r="A4533" s="92"/>
      <c r="B4533" s="5" t="s">
        <v>9977</v>
      </c>
      <c r="C4533" s="5" t="s">
        <v>9978</v>
      </c>
      <c r="D4533" s="5" t="s">
        <v>2171</v>
      </c>
      <c r="E4533" s="16" t="b">
        <v>1</v>
      </c>
      <c r="F4533" s="38" t="s">
        <v>15083</v>
      </c>
    </row>
    <row r="4534" spans="1:6" x14ac:dyDescent="0.2">
      <c r="A4534" s="92"/>
      <c r="B4534" s="5" t="s">
        <v>9979</v>
      </c>
      <c r="C4534" s="5" t="s">
        <v>9980</v>
      </c>
      <c r="D4534" s="5" t="s">
        <v>2171</v>
      </c>
      <c r="E4534" s="16" t="b">
        <v>1</v>
      </c>
      <c r="F4534" s="38" t="s">
        <v>15084</v>
      </c>
    </row>
    <row r="4535" spans="1:6" x14ac:dyDescent="0.2">
      <c r="A4535" s="92"/>
      <c r="B4535" s="5" t="s">
        <v>9981</v>
      </c>
      <c r="C4535" s="5" t="s">
        <v>9982</v>
      </c>
      <c r="D4535" s="5" t="s">
        <v>2171</v>
      </c>
      <c r="E4535" s="16" t="b">
        <v>1</v>
      </c>
      <c r="F4535" s="38" t="s">
        <v>15085</v>
      </c>
    </row>
    <row r="4536" spans="1:6" x14ac:dyDescent="0.2">
      <c r="A4536" s="92"/>
      <c r="B4536" s="5" t="s">
        <v>9983</v>
      </c>
      <c r="C4536" s="5" t="s">
        <v>9984</v>
      </c>
      <c r="D4536" s="5" t="s">
        <v>2171</v>
      </c>
      <c r="E4536" s="16" t="b">
        <v>1</v>
      </c>
      <c r="F4536" s="38" t="s">
        <v>15086</v>
      </c>
    </row>
    <row r="4537" spans="1:6" x14ac:dyDescent="0.2">
      <c r="A4537" s="92"/>
      <c r="B4537" s="5" t="s">
        <v>9985</v>
      </c>
      <c r="C4537" s="5" t="s">
        <v>9986</v>
      </c>
      <c r="D4537" s="5" t="s">
        <v>2171</v>
      </c>
      <c r="E4537" s="16" t="b">
        <v>1</v>
      </c>
      <c r="F4537" s="38" t="s">
        <v>15087</v>
      </c>
    </row>
    <row r="4538" spans="1:6" x14ac:dyDescent="0.2">
      <c r="A4538" s="92"/>
      <c r="B4538" s="5" t="s">
        <v>9987</v>
      </c>
      <c r="C4538" s="5" t="s">
        <v>9988</v>
      </c>
      <c r="D4538" s="5" t="s">
        <v>2171</v>
      </c>
      <c r="E4538" s="16" t="b">
        <v>1</v>
      </c>
      <c r="F4538" s="38" t="s">
        <v>15088</v>
      </c>
    </row>
    <row r="4539" spans="1:6" x14ac:dyDescent="0.2">
      <c r="A4539" s="92"/>
      <c r="B4539" s="5" t="s">
        <v>9989</v>
      </c>
      <c r="C4539" s="5" t="s">
        <v>9990</v>
      </c>
      <c r="D4539" s="5" t="s">
        <v>2171</v>
      </c>
      <c r="E4539" s="16" t="b">
        <v>1</v>
      </c>
      <c r="F4539" s="38" t="s">
        <v>15089</v>
      </c>
    </row>
    <row r="4540" spans="1:6" x14ac:dyDescent="0.2">
      <c r="A4540" s="93"/>
      <c r="B4540" s="14" t="s">
        <v>9991</v>
      </c>
      <c r="C4540" s="14" t="s">
        <v>9992</v>
      </c>
      <c r="D4540" s="14" t="s">
        <v>2171</v>
      </c>
      <c r="E4540" s="17" t="b">
        <v>1</v>
      </c>
      <c r="F4540" s="39" t="s">
        <v>15090</v>
      </c>
    </row>
    <row r="4541" spans="1:6" x14ac:dyDescent="0.2">
      <c r="A4541" s="91" t="str">
        <f>HYPERLINK("[#]Codes_for_GE_Names!A277:H277","TURKEY")</f>
        <v>TURKEY</v>
      </c>
      <c r="B4541" s="11" t="s">
        <v>9993</v>
      </c>
      <c r="C4541" s="11" t="s">
        <v>9994</v>
      </c>
      <c r="D4541" s="11" t="s">
        <v>1589</v>
      </c>
      <c r="E4541" s="15" t="b">
        <v>1</v>
      </c>
      <c r="F4541" s="43" t="s">
        <v>15091</v>
      </c>
    </row>
    <row r="4542" spans="1:6" x14ac:dyDescent="0.2">
      <c r="A4542" s="92"/>
      <c r="B4542" s="5" t="s">
        <v>9995</v>
      </c>
      <c r="C4542" s="5" t="s">
        <v>9996</v>
      </c>
      <c r="D4542" s="5" t="s">
        <v>1589</v>
      </c>
      <c r="E4542" s="16" t="b">
        <v>1</v>
      </c>
      <c r="F4542" s="38" t="s">
        <v>15092</v>
      </c>
    </row>
    <row r="4543" spans="1:6" x14ac:dyDescent="0.2">
      <c r="A4543" s="92"/>
      <c r="B4543" s="5" t="s">
        <v>9997</v>
      </c>
      <c r="C4543" s="5" t="s">
        <v>9998</v>
      </c>
      <c r="D4543" s="5" t="s">
        <v>1589</v>
      </c>
      <c r="E4543" s="16" t="b">
        <v>1</v>
      </c>
      <c r="F4543" s="38" t="s">
        <v>15093</v>
      </c>
    </row>
    <row r="4544" spans="1:6" x14ac:dyDescent="0.2">
      <c r="A4544" s="92"/>
      <c r="B4544" s="5" t="s">
        <v>9999</v>
      </c>
      <c r="C4544" s="5" t="s">
        <v>10000</v>
      </c>
      <c r="D4544" s="5" t="s">
        <v>1589</v>
      </c>
      <c r="E4544" s="16" t="b">
        <v>1</v>
      </c>
      <c r="F4544" s="38" t="s">
        <v>15094</v>
      </c>
    </row>
    <row r="4545" spans="1:6" x14ac:dyDescent="0.2">
      <c r="A4545" s="92"/>
      <c r="B4545" s="5" t="s">
        <v>10001</v>
      </c>
      <c r="C4545" s="5" t="s">
        <v>10002</v>
      </c>
      <c r="D4545" s="5" t="s">
        <v>1589</v>
      </c>
      <c r="E4545" s="16" t="b">
        <v>1</v>
      </c>
      <c r="F4545" s="38" t="s">
        <v>15095</v>
      </c>
    </row>
    <row r="4546" spans="1:6" x14ac:dyDescent="0.2">
      <c r="A4546" s="92"/>
      <c r="B4546" s="5" t="s">
        <v>10003</v>
      </c>
      <c r="C4546" s="5" t="s">
        <v>10004</v>
      </c>
      <c r="D4546" s="5" t="s">
        <v>1589</v>
      </c>
      <c r="E4546" s="16" t="b">
        <v>1</v>
      </c>
      <c r="F4546" s="38" t="s">
        <v>15096</v>
      </c>
    </row>
    <row r="4547" spans="1:6" x14ac:dyDescent="0.2">
      <c r="A4547" s="92"/>
      <c r="B4547" s="5" t="s">
        <v>10005</v>
      </c>
      <c r="C4547" s="5" t="s">
        <v>10006</v>
      </c>
      <c r="D4547" s="5" t="s">
        <v>1589</v>
      </c>
      <c r="E4547" s="16" t="b">
        <v>1</v>
      </c>
      <c r="F4547" s="38" t="s">
        <v>15097</v>
      </c>
    </row>
    <row r="4548" spans="1:6" x14ac:dyDescent="0.2">
      <c r="A4548" s="92"/>
      <c r="B4548" s="5" t="s">
        <v>10007</v>
      </c>
      <c r="C4548" s="5" t="s">
        <v>10008</v>
      </c>
      <c r="D4548" s="5" t="s">
        <v>1589</v>
      </c>
      <c r="E4548" s="16" t="b">
        <v>1</v>
      </c>
      <c r="F4548" s="38" t="s">
        <v>15098</v>
      </c>
    </row>
    <row r="4549" spans="1:6" x14ac:dyDescent="0.2">
      <c r="A4549" s="92"/>
      <c r="B4549" s="5" t="s">
        <v>10009</v>
      </c>
      <c r="C4549" s="5" t="s">
        <v>10010</v>
      </c>
      <c r="D4549" s="5" t="s">
        <v>1589</v>
      </c>
      <c r="E4549" s="16" t="b">
        <v>1</v>
      </c>
      <c r="F4549" s="38" t="s">
        <v>15099</v>
      </c>
    </row>
    <row r="4550" spans="1:6" x14ac:dyDescent="0.2">
      <c r="A4550" s="92"/>
      <c r="B4550" s="5" t="s">
        <v>10011</v>
      </c>
      <c r="C4550" s="5" t="s">
        <v>10012</v>
      </c>
      <c r="D4550" s="5" t="s">
        <v>1589</v>
      </c>
      <c r="E4550" s="16" t="b">
        <v>1</v>
      </c>
      <c r="F4550" s="38" t="s">
        <v>15100</v>
      </c>
    </row>
    <row r="4551" spans="1:6" x14ac:dyDescent="0.2">
      <c r="A4551" s="92"/>
      <c r="B4551" s="5" t="s">
        <v>10013</v>
      </c>
      <c r="C4551" s="5" t="s">
        <v>10014</v>
      </c>
      <c r="D4551" s="5" t="s">
        <v>1589</v>
      </c>
      <c r="E4551" s="16" t="b">
        <v>1</v>
      </c>
      <c r="F4551" s="38" t="s">
        <v>15101</v>
      </c>
    </row>
    <row r="4552" spans="1:6" x14ac:dyDescent="0.2">
      <c r="A4552" s="92"/>
      <c r="B4552" s="5" t="s">
        <v>10015</v>
      </c>
      <c r="C4552" s="5" t="s">
        <v>10016</v>
      </c>
      <c r="D4552" s="5" t="s">
        <v>1589</v>
      </c>
      <c r="E4552" s="16" t="b">
        <v>1</v>
      </c>
      <c r="F4552" s="38" t="s">
        <v>15102</v>
      </c>
    </row>
    <row r="4553" spans="1:6" x14ac:dyDescent="0.2">
      <c r="A4553" s="92"/>
      <c r="B4553" s="5" t="s">
        <v>10017</v>
      </c>
      <c r="C4553" s="5" t="s">
        <v>10018</v>
      </c>
      <c r="D4553" s="5" t="s">
        <v>1589</v>
      </c>
      <c r="E4553" s="16" t="b">
        <v>1</v>
      </c>
      <c r="F4553" s="38" t="s">
        <v>15103</v>
      </c>
    </row>
    <row r="4554" spans="1:6" x14ac:dyDescent="0.2">
      <c r="A4554" s="92"/>
      <c r="B4554" s="5" t="s">
        <v>10019</v>
      </c>
      <c r="C4554" s="5" t="s">
        <v>10020</v>
      </c>
      <c r="D4554" s="5" t="s">
        <v>1589</v>
      </c>
      <c r="E4554" s="16" t="b">
        <v>1</v>
      </c>
      <c r="F4554" s="38" t="s">
        <v>15104</v>
      </c>
    </row>
    <row r="4555" spans="1:6" x14ac:dyDescent="0.2">
      <c r="A4555" s="92"/>
      <c r="B4555" s="5" t="s">
        <v>10021</v>
      </c>
      <c r="C4555" s="5" t="s">
        <v>10022</v>
      </c>
      <c r="D4555" s="5" t="s">
        <v>1589</v>
      </c>
      <c r="E4555" s="16" t="b">
        <v>1</v>
      </c>
      <c r="F4555" s="38" t="s">
        <v>15105</v>
      </c>
    </row>
    <row r="4556" spans="1:6" x14ac:dyDescent="0.2">
      <c r="A4556" s="92"/>
      <c r="B4556" s="5" t="s">
        <v>10023</v>
      </c>
      <c r="C4556" s="5" t="s">
        <v>10024</v>
      </c>
      <c r="D4556" s="5" t="s">
        <v>1589</v>
      </c>
      <c r="E4556" s="16" t="b">
        <v>1</v>
      </c>
      <c r="F4556" s="38" t="s">
        <v>15106</v>
      </c>
    </row>
    <row r="4557" spans="1:6" x14ac:dyDescent="0.2">
      <c r="A4557" s="92"/>
      <c r="B4557" s="5" t="s">
        <v>10025</v>
      </c>
      <c r="C4557" s="5" t="s">
        <v>10026</v>
      </c>
      <c r="D4557" s="5" t="s">
        <v>1589</v>
      </c>
      <c r="E4557" s="16" t="b">
        <v>1</v>
      </c>
      <c r="F4557" s="38" t="s">
        <v>15107</v>
      </c>
    </row>
    <row r="4558" spans="1:6" x14ac:dyDescent="0.2">
      <c r="A4558" s="92"/>
      <c r="B4558" s="5" t="s">
        <v>10027</v>
      </c>
      <c r="C4558" s="5" t="s">
        <v>10028</v>
      </c>
      <c r="D4558" s="5" t="s">
        <v>1589</v>
      </c>
      <c r="E4558" s="16" t="b">
        <v>1</v>
      </c>
      <c r="F4558" s="38" t="s">
        <v>15108</v>
      </c>
    </row>
    <row r="4559" spans="1:6" x14ac:dyDescent="0.2">
      <c r="A4559" s="92"/>
      <c r="B4559" s="5" t="s">
        <v>10029</v>
      </c>
      <c r="C4559" s="5" t="s">
        <v>10030</v>
      </c>
      <c r="D4559" s="5" t="s">
        <v>1589</v>
      </c>
      <c r="E4559" s="16" t="b">
        <v>1</v>
      </c>
      <c r="F4559" s="38" t="s">
        <v>15109</v>
      </c>
    </row>
    <row r="4560" spans="1:6" x14ac:dyDescent="0.2">
      <c r="A4560" s="92"/>
      <c r="B4560" s="5" t="s">
        <v>10031</v>
      </c>
      <c r="C4560" s="5" t="s">
        <v>10032</v>
      </c>
      <c r="D4560" s="5" t="s">
        <v>1589</v>
      </c>
      <c r="E4560" s="16" t="b">
        <v>1</v>
      </c>
      <c r="F4560" s="38" t="s">
        <v>15110</v>
      </c>
    </row>
    <row r="4561" spans="1:6" x14ac:dyDescent="0.2">
      <c r="A4561" s="92"/>
      <c r="B4561" s="5" t="s">
        <v>10033</v>
      </c>
      <c r="C4561" s="5" t="s">
        <v>10034</v>
      </c>
      <c r="D4561" s="5" t="s">
        <v>1589</v>
      </c>
      <c r="E4561" s="16" t="b">
        <v>1</v>
      </c>
      <c r="F4561" s="38" t="s">
        <v>15111</v>
      </c>
    </row>
    <row r="4562" spans="1:6" x14ac:dyDescent="0.2">
      <c r="A4562" s="92"/>
      <c r="B4562" s="5" t="s">
        <v>10035</v>
      </c>
      <c r="C4562" s="5" t="s">
        <v>10036</v>
      </c>
      <c r="D4562" s="5" t="s">
        <v>1589</v>
      </c>
      <c r="E4562" s="16" t="b">
        <v>1</v>
      </c>
      <c r="F4562" s="38" t="s">
        <v>15112</v>
      </c>
    </row>
    <row r="4563" spans="1:6" x14ac:dyDescent="0.2">
      <c r="A4563" s="92"/>
      <c r="B4563" s="5" t="s">
        <v>10037</v>
      </c>
      <c r="C4563" s="5" t="s">
        <v>10038</v>
      </c>
      <c r="D4563" s="5" t="s">
        <v>1589</v>
      </c>
      <c r="E4563" s="16" t="b">
        <v>1</v>
      </c>
      <c r="F4563" s="38" t="s">
        <v>15113</v>
      </c>
    </row>
    <row r="4564" spans="1:6" x14ac:dyDescent="0.2">
      <c r="A4564" s="92"/>
      <c r="B4564" s="5" t="s">
        <v>10039</v>
      </c>
      <c r="C4564" s="5" t="s">
        <v>10040</v>
      </c>
      <c r="D4564" s="5" t="s">
        <v>1589</v>
      </c>
      <c r="E4564" s="16" t="b">
        <v>1</v>
      </c>
      <c r="F4564" s="38" t="s">
        <v>15114</v>
      </c>
    </row>
    <row r="4565" spans="1:6" x14ac:dyDescent="0.2">
      <c r="A4565" s="92"/>
      <c r="B4565" s="5" t="s">
        <v>10041</v>
      </c>
      <c r="C4565" s="5" t="s">
        <v>10042</v>
      </c>
      <c r="D4565" s="5" t="s">
        <v>1589</v>
      </c>
      <c r="E4565" s="16" t="b">
        <v>1</v>
      </c>
      <c r="F4565" s="38" t="s">
        <v>15115</v>
      </c>
    </row>
    <row r="4566" spans="1:6" x14ac:dyDescent="0.2">
      <c r="A4566" s="92"/>
      <c r="B4566" s="5" t="s">
        <v>10043</v>
      </c>
      <c r="C4566" s="5" t="s">
        <v>10044</v>
      </c>
      <c r="D4566" s="5" t="s">
        <v>1589</v>
      </c>
      <c r="E4566" s="16" t="b">
        <v>1</v>
      </c>
      <c r="F4566" s="38" t="s">
        <v>15116</v>
      </c>
    </row>
    <row r="4567" spans="1:6" x14ac:dyDescent="0.2">
      <c r="A4567" s="92"/>
      <c r="B4567" s="5" t="s">
        <v>10045</v>
      </c>
      <c r="C4567" s="5" t="s">
        <v>10046</v>
      </c>
      <c r="D4567" s="5" t="s">
        <v>1589</v>
      </c>
      <c r="E4567" s="16" t="b">
        <v>1</v>
      </c>
      <c r="F4567" s="38" t="s">
        <v>15117</v>
      </c>
    </row>
    <row r="4568" spans="1:6" x14ac:dyDescent="0.2">
      <c r="A4568" s="92"/>
      <c r="B4568" s="5" t="s">
        <v>10047</v>
      </c>
      <c r="C4568" s="5" t="s">
        <v>10048</v>
      </c>
      <c r="D4568" s="5" t="s">
        <v>1589</v>
      </c>
      <c r="E4568" s="16" t="b">
        <v>1</v>
      </c>
      <c r="F4568" s="38" t="s">
        <v>15118</v>
      </c>
    </row>
    <row r="4569" spans="1:6" x14ac:dyDescent="0.2">
      <c r="A4569" s="92"/>
      <c r="B4569" s="5" t="s">
        <v>10049</v>
      </c>
      <c r="C4569" s="5" t="s">
        <v>10050</v>
      </c>
      <c r="D4569" s="5" t="s">
        <v>1589</v>
      </c>
      <c r="E4569" s="16" t="b">
        <v>1</v>
      </c>
      <c r="F4569" s="38" t="s">
        <v>15119</v>
      </c>
    </row>
    <row r="4570" spans="1:6" x14ac:dyDescent="0.2">
      <c r="A4570" s="92"/>
      <c r="B4570" s="5" t="s">
        <v>10051</v>
      </c>
      <c r="C4570" s="5" t="s">
        <v>10052</v>
      </c>
      <c r="D4570" s="5" t="s">
        <v>1589</v>
      </c>
      <c r="E4570" s="16" t="b">
        <v>1</v>
      </c>
      <c r="F4570" s="38" t="s">
        <v>15120</v>
      </c>
    </row>
    <row r="4571" spans="1:6" x14ac:dyDescent="0.2">
      <c r="A4571" s="92"/>
      <c r="B4571" s="5" t="s">
        <v>10053</v>
      </c>
      <c r="C4571" s="5" t="s">
        <v>10054</v>
      </c>
      <c r="D4571" s="5" t="s">
        <v>1589</v>
      </c>
      <c r="E4571" s="16" t="b">
        <v>1</v>
      </c>
      <c r="F4571" s="38" t="s">
        <v>15121</v>
      </c>
    </row>
    <row r="4572" spans="1:6" x14ac:dyDescent="0.2">
      <c r="A4572" s="92"/>
      <c r="B4572" s="5" t="s">
        <v>10055</v>
      </c>
      <c r="C4572" s="5" t="s">
        <v>10056</v>
      </c>
      <c r="D4572" s="5" t="s">
        <v>1589</v>
      </c>
      <c r="E4572" s="16" t="b">
        <v>1</v>
      </c>
      <c r="F4572" s="38" t="s">
        <v>15122</v>
      </c>
    </row>
    <row r="4573" spans="1:6" x14ac:dyDescent="0.2">
      <c r="A4573" s="92"/>
      <c r="B4573" s="5" t="s">
        <v>10057</v>
      </c>
      <c r="C4573" s="5" t="s">
        <v>10058</v>
      </c>
      <c r="D4573" s="5" t="s">
        <v>1589</v>
      </c>
      <c r="E4573" s="16" t="b">
        <v>1</v>
      </c>
      <c r="F4573" s="38" t="s">
        <v>15123</v>
      </c>
    </row>
    <row r="4574" spans="1:6" x14ac:dyDescent="0.2">
      <c r="A4574" s="92"/>
      <c r="B4574" s="5" t="s">
        <v>10059</v>
      </c>
      <c r="C4574" s="5" t="s">
        <v>10060</v>
      </c>
      <c r="D4574" s="5" t="s">
        <v>1589</v>
      </c>
      <c r="E4574" s="16" t="b">
        <v>1</v>
      </c>
      <c r="F4574" s="38" t="s">
        <v>15124</v>
      </c>
    </row>
    <row r="4575" spans="1:6" x14ac:dyDescent="0.2">
      <c r="A4575" s="92"/>
      <c r="B4575" s="5" t="s">
        <v>10061</v>
      </c>
      <c r="C4575" s="5" t="s">
        <v>10062</v>
      </c>
      <c r="D4575" s="5" t="s">
        <v>1589</v>
      </c>
      <c r="E4575" s="16" t="b">
        <v>1</v>
      </c>
      <c r="F4575" s="38" t="s">
        <v>15125</v>
      </c>
    </row>
    <row r="4576" spans="1:6" x14ac:dyDescent="0.2">
      <c r="A4576" s="92"/>
      <c r="B4576" s="5" t="s">
        <v>10063</v>
      </c>
      <c r="C4576" s="5" t="s">
        <v>10064</v>
      </c>
      <c r="D4576" s="5" t="s">
        <v>1589</v>
      </c>
      <c r="E4576" s="16" t="b">
        <v>1</v>
      </c>
      <c r="F4576" s="38" t="s">
        <v>15126</v>
      </c>
    </row>
    <row r="4577" spans="1:6" x14ac:dyDescent="0.2">
      <c r="A4577" s="92"/>
      <c r="B4577" s="5" t="s">
        <v>10065</v>
      </c>
      <c r="C4577" s="5" t="s">
        <v>10066</v>
      </c>
      <c r="D4577" s="5" t="s">
        <v>1589</v>
      </c>
      <c r="E4577" s="16" t="b">
        <v>1</v>
      </c>
      <c r="F4577" s="38" t="s">
        <v>15127</v>
      </c>
    </row>
    <row r="4578" spans="1:6" x14ac:dyDescent="0.2">
      <c r="A4578" s="92"/>
      <c r="B4578" s="5" t="s">
        <v>10067</v>
      </c>
      <c r="C4578" s="5" t="s">
        <v>10068</v>
      </c>
      <c r="D4578" s="5" t="s">
        <v>1589</v>
      </c>
      <c r="E4578" s="16" t="b">
        <v>1</v>
      </c>
      <c r="F4578" s="38" t="s">
        <v>15128</v>
      </c>
    </row>
    <row r="4579" spans="1:6" x14ac:dyDescent="0.2">
      <c r="A4579" s="92"/>
      <c r="B4579" s="5" t="s">
        <v>10069</v>
      </c>
      <c r="C4579" s="5" t="s">
        <v>10070</v>
      </c>
      <c r="D4579" s="5" t="s">
        <v>1589</v>
      </c>
      <c r="E4579" s="16" t="b">
        <v>1</v>
      </c>
      <c r="F4579" s="38" t="s">
        <v>15129</v>
      </c>
    </row>
    <row r="4580" spans="1:6" x14ac:dyDescent="0.2">
      <c r="A4580" s="92"/>
      <c r="B4580" s="5" t="s">
        <v>10071</v>
      </c>
      <c r="C4580" s="5" t="s">
        <v>10072</v>
      </c>
      <c r="D4580" s="5" t="s">
        <v>1589</v>
      </c>
      <c r="E4580" s="16" t="b">
        <v>1</v>
      </c>
      <c r="F4580" s="38" t="s">
        <v>15130</v>
      </c>
    </row>
    <row r="4581" spans="1:6" x14ac:dyDescent="0.2">
      <c r="A4581" s="92"/>
      <c r="B4581" s="5" t="s">
        <v>10073</v>
      </c>
      <c r="C4581" s="5" t="s">
        <v>10074</v>
      </c>
      <c r="D4581" s="5" t="s">
        <v>1589</v>
      </c>
      <c r="E4581" s="16" t="b">
        <v>1</v>
      </c>
      <c r="F4581" s="38" t="s">
        <v>15131</v>
      </c>
    </row>
    <row r="4582" spans="1:6" x14ac:dyDescent="0.2">
      <c r="A4582" s="92"/>
      <c r="B4582" s="5" t="s">
        <v>10075</v>
      </c>
      <c r="C4582" s="5" t="s">
        <v>10076</v>
      </c>
      <c r="D4582" s="5" t="s">
        <v>1589</v>
      </c>
      <c r="E4582" s="16" t="b">
        <v>1</v>
      </c>
      <c r="F4582" s="38" t="s">
        <v>15132</v>
      </c>
    </row>
    <row r="4583" spans="1:6" x14ac:dyDescent="0.2">
      <c r="A4583" s="92"/>
      <c r="B4583" s="5" t="s">
        <v>10077</v>
      </c>
      <c r="C4583" s="5" t="s">
        <v>10078</v>
      </c>
      <c r="D4583" s="5" t="s">
        <v>1589</v>
      </c>
      <c r="E4583" s="16" t="b">
        <v>1</v>
      </c>
      <c r="F4583" s="38" t="s">
        <v>15133</v>
      </c>
    </row>
    <row r="4584" spans="1:6" x14ac:dyDescent="0.2">
      <c r="A4584" s="92"/>
      <c r="B4584" s="5" t="s">
        <v>10079</v>
      </c>
      <c r="C4584" s="5" t="s">
        <v>10080</v>
      </c>
      <c r="D4584" s="5" t="s">
        <v>1589</v>
      </c>
      <c r="E4584" s="16" t="b">
        <v>1</v>
      </c>
      <c r="F4584" s="38" t="s">
        <v>15134</v>
      </c>
    </row>
    <row r="4585" spans="1:6" x14ac:dyDescent="0.2">
      <c r="A4585" s="92"/>
      <c r="B4585" s="5" t="s">
        <v>10081</v>
      </c>
      <c r="C4585" s="5" t="s">
        <v>10082</v>
      </c>
      <c r="D4585" s="5" t="s">
        <v>1589</v>
      </c>
      <c r="E4585" s="16" t="b">
        <v>1</v>
      </c>
      <c r="F4585" s="38" t="s">
        <v>15135</v>
      </c>
    </row>
    <row r="4586" spans="1:6" x14ac:dyDescent="0.2">
      <c r="A4586" s="92"/>
      <c r="B4586" s="5" t="s">
        <v>10083</v>
      </c>
      <c r="C4586" s="5" t="s">
        <v>10084</v>
      </c>
      <c r="D4586" s="5" t="s">
        <v>1589</v>
      </c>
      <c r="E4586" s="16" t="b">
        <v>1</v>
      </c>
      <c r="F4586" s="38" t="s">
        <v>15136</v>
      </c>
    </row>
    <row r="4587" spans="1:6" x14ac:dyDescent="0.2">
      <c r="A4587" s="92"/>
      <c r="B4587" s="5" t="s">
        <v>10085</v>
      </c>
      <c r="C4587" s="5" t="s">
        <v>10086</v>
      </c>
      <c r="D4587" s="5" t="s">
        <v>1589</v>
      </c>
      <c r="E4587" s="16" t="b">
        <v>1</v>
      </c>
      <c r="F4587" s="38" t="s">
        <v>15137</v>
      </c>
    </row>
    <row r="4588" spans="1:6" x14ac:dyDescent="0.2">
      <c r="A4588" s="92"/>
      <c r="B4588" s="5" t="s">
        <v>10087</v>
      </c>
      <c r="C4588" s="5" t="s">
        <v>10088</v>
      </c>
      <c r="D4588" s="5" t="s">
        <v>1589</v>
      </c>
      <c r="E4588" s="16" t="b">
        <v>1</v>
      </c>
      <c r="F4588" s="38" t="s">
        <v>15138</v>
      </c>
    </row>
    <row r="4589" spans="1:6" x14ac:dyDescent="0.2">
      <c r="A4589" s="92"/>
      <c r="B4589" s="5" t="s">
        <v>10089</v>
      </c>
      <c r="C4589" s="5" t="s">
        <v>10090</v>
      </c>
      <c r="D4589" s="5" t="s">
        <v>1589</v>
      </c>
      <c r="E4589" s="16" t="b">
        <v>1</v>
      </c>
      <c r="F4589" s="38" t="s">
        <v>15139</v>
      </c>
    </row>
    <row r="4590" spans="1:6" x14ac:dyDescent="0.2">
      <c r="A4590" s="92"/>
      <c r="B4590" s="5" t="s">
        <v>10091</v>
      </c>
      <c r="C4590" s="5" t="s">
        <v>10092</v>
      </c>
      <c r="D4590" s="5" t="s">
        <v>1589</v>
      </c>
      <c r="E4590" s="16" t="b">
        <v>1</v>
      </c>
      <c r="F4590" s="38" t="s">
        <v>15140</v>
      </c>
    </row>
    <row r="4591" spans="1:6" x14ac:dyDescent="0.2">
      <c r="A4591" s="92"/>
      <c r="B4591" s="5" t="s">
        <v>10093</v>
      </c>
      <c r="C4591" s="5" t="s">
        <v>10094</v>
      </c>
      <c r="D4591" s="5" t="s">
        <v>1589</v>
      </c>
      <c r="E4591" s="16" t="b">
        <v>1</v>
      </c>
      <c r="F4591" s="38" t="s">
        <v>15141</v>
      </c>
    </row>
    <row r="4592" spans="1:6" x14ac:dyDescent="0.2">
      <c r="A4592" s="92"/>
      <c r="B4592" s="5" t="s">
        <v>10095</v>
      </c>
      <c r="C4592" s="5" t="s">
        <v>10096</v>
      </c>
      <c r="D4592" s="5" t="s">
        <v>1589</v>
      </c>
      <c r="E4592" s="16" t="b">
        <v>1</v>
      </c>
      <c r="F4592" s="38" t="s">
        <v>15142</v>
      </c>
    </row>
    <row r="4593" spans="1:6" x14ac:dyDescent="0.2">
      <c r="A4593" s="92"/>
      <c r="B4593" s="5" t="s">
        <v>10097</v>
      </c>
      <c r="C4593" s="5" t="s">
        <v>10098</v>
      </c>
      <c r="D4593" s="5" t="s">
        <v>1589</v>
      </c>
      <c r="E4593" s="16" t="b">
        <v>1</v>
      </c>
      <c r="F4593" s="38" t="s">
        <v>15143</v>
      </c>
    </row>
    <row r="4594" spans="1:6" x14ac:dyDescent="0.2">
      <c r="A4594" s="92"/>
      <c r="B4594" s="5" t="s">
        <v>10099</v>
      </c>
      <c r="C4594" s="5" t="s">
        <v>10100</v>
      </c>
      <c r="D4594" s="5" t="s">
        <v>1589</v>
      </c>
      <c r="E4594" s="16" t="b">
        <v>1</v>
      </c>
      <c r="F4594" s="38" t="s">
        <v>15144</v>
      </c>
    </row>
    <row r="4595" spans="1:6" x14ac:dyDescent="0.2">
      <c r="A4595" s="92"/>
      <c r="B4595" s="5" t="s">
        <v>10101</v>
      </c>
      <c r="C4595" s="5" t="s">
        <v>10102</v>
      </c>
      <c r="D4595" s="5" t="s">
        <v>1589</v>
      </c>
      <c r="E4595" s="16" t="b">
        <v>1</v>
      </c>
      <c r="F4595" s="38" t="s">
        <v>15145</v>
      </c>
    </row>
    <row r="4596" spans="1:6" x14ac:dyDescent="0.2">
      <c r="A4596" s="92"/>
      <c r="B4596" s="5" t="s">
        <v>10103</v>
      </c>
      <c r="C4596" s="5" t="s">
        <v>10104</v>
      </c>
      <c r="D4596" s="5" t="s">
        <v>1589</v>
      </c>
      <c r="E4596" s="16" t="b">
        <v>1</v>
      </c>
      <c r="F4596" s="38" t="s">
        <v>15146</v>
      </c>
    </row>
    <row r="4597" spans="1:6" x14ac:dyDescent="0.2">
      <c r="A4597" s="92"/>
      <c r="B4597" s="5" t="s">
        <v>10105</v>
      </c>
      <c r="C4597" s="5" t="s">
        <v>10106</v>
      </c>
      <c r="D4597" s="5" t="s">
        <v>1589</v>
      </c>
      <c r="E4597" s="16" t="b">
        <v>1</v>
      </c>
      <c r="F4597" s="38" t="s">
        <v>15147</v>
      </c>
    </row>
    <row r="4598" spans="1:6" x14ac:dyDescent="0.2">
      <c r="A4598" s="92"/>
      <c r="B4598" s="5" t="s">
        <v>10107</v>
      </c>
      <c r="C4598" s="5" t="s">
        <v>10108</v>
      </c>
      <c r="D4598" s="5" t="s">
        <v>1589</v>
      </c>
      <c r="E4598" s="16" t="b">
        <v>1</v>
      </c>
      <c r="F4598" s="38" t="s">
        <v>15148</v>
      </c>
    </row>
    <row r="4599" spans="1:6" x14ac:dyDescent="0.2">
      <c r="A4599" s="92"/>
      <c r="B4599" s="5" t="s">
        <v>10109</v>
      </c>
      <c r="C4599" s="5" t="s">
        <v>10110</v>
      </c>
      <c r="D4599" s="5" t="s">
        <v>1589</v>
      </c>
      <c r="E4599" s="16" t="b">
        <v>1</v>
      </c>
      <c r="F4599" s="38" t="s">
        <v>15149</v>
      </c>
    </row>
    <row r="4600" spans="1:6" x14ac:dyDescent="0.2">
      <c r="A4600" s="92"/>
      <c r="B4600" s="5" t="s">
        <v>10111</v>
      </c>
      <c r="C4600" s="5" t="s">
        <v>10112</v>
      </c>
      <c r="D4600" s="5" t="s">
        <v>1589</v>
      </c>
      <c r="E4600" s="16" t="b">
        <v>1</v>
      </c>
      <c r="F4600" s="38" t="s">
        <v>15150</v>
      </c>
    </row>
    <row r="4601" spans="1:6" x14ac:dyDescent="0.2">
      <c r="A4601" s="92"/>
      <c r="B4601" s="5" t="s">
        <v>10113</v>
      </c>
      <c r="C4601" s="5" t="s">
        <v>10114</v>
      </c>
      <c r="D4601" s="5" t="s">
        <v>1589</v>
      </c>
      <c r="E4601" s="16" t="b">
        <v>1</v>
      </c>
      <c r="F4601" s="38" t="s">
        <v>15151</v>
      </c>
    </row>
    <row r="4602" spans="1:6" x14ac:dyDescent="0.2">
      <c r="A4602" s="92"/>
      <c r="B4602" s="5" t="s">
        <v>10115</v>
      </c>
      <c r="C4602" s="5" t="s">
        <v>10116</v>
      </c>
      <c r="D4602" s="5" t="s">
        <v>1589</v>
      </c>
      <c r="E4602" s="16" t="b">
        <v>1</v>
      </c>
      <c r="F4602" s="38" t="s">
        <v>15152</v>
      </c>
    </row>
    <row r="4603" spans="1:6" x14ac:dyDescent="0.2">
      <c r="A4603" s="92"/>
      <c r="B4603" s="5" t="s">
        <v>10117</v>
      </c>
      <c r="C4603" s="5" t="s">
        <v>10118</v>
      </c>
      <c r="D4603" s="5" t="s">
        <v>1589</v>
      </c>
      <c r="E4603" s="16" t="b">
        <v>1</v>
      </c>
      <c r="F4603" s="38" t="s">
        <v>15153</v>
      </c>
    </row>
    <row r="4604" spans="1:6" x14ac:dyDescent="0.2">
      <c r="A4604" s="92"/>
      <c r="B4604" s="5" t="s">
        <v>10119</v>
      </c>
      <c r="C4604" s="5" t="s">
        <v>10120</v>
      </c>
      <c r="D4604" s="5" t="s">
        <v>1589</v>
      </c>
      <c r="E4604" s="16" t="b">
        <v>1</v>
      </c>
      <c r="F4604" s="38" t="s">
        <v>15154</v>
      </c>
    </row>
    <row r="4605" spans="1:6" x14ac:dyDescent="0.2">
      <c r="A4605" s="92"/>
      <c r="B4605" s="5" t="s">
        <v>10121</v>
      </c>
      <c r="C4605" s="5" t="s">
        <v>10122</v>
      </c>
      <c r="D4605" s="5" t="s">
        <v>1589</v>
      </c>
      <c r="E4605" s="16" t="b">
        <v>1</v>
      </c>
      <c r="F4605" s="38" t="s">
        <v>15155</v>
      </c>
    </row>
    <row r="4606" spans="1:6" x14ac:dyDescent="0.2">
      <c r="A4606" s="92"/>
      <c r="B4606" s="5" t="s">
        <v>10123</v>
      </c>
      <c r="C4606" s="5" t="s">
        <v>10124</v>
      </c>
      <c r="D4606" s="5" t="s">
        <v>1589</v>
      </c>
      <c r="E4606" s="16" t="b">
        <v>1</v>
      </c>
      <c r="F4606" s="38" t="s">
        <v>15156</v>
      </c>
    </row>
    <row r="4607" spans="1:6" x14ac:dyDescent="0.2">
      <c r="A4607" s="92"/>
      <c r="B4607" s="5" t="s">
        <v>10125</v>
      </c>
      <c r="C4607" s="5" t="s">
        <v>10126</v>
      </c>
      <c r="D4607" s="5" t="s">
        <v>1589</v>
      </c>
      <c r="E4607" s="16" t="b">
        <v>1</v>
      </c>
      <c r="F4607" s="38" t="s">
        <v>15157</v>
      </c>
    </row>
    <row r="4608" spans="1:6" x14ac:dyDescent="0.2">
      <c r="A4608" s="92"/>
      <c r="B4608" s="5" t="s">
        <v>10127</v>
      </c>
      <c r="C4608" s="5" t="s">
        <v>10128</v>
      </c>
      <c r="D4608" s="5" t="s">
        <v>1589</v>
      </c>
      <c r="E4608" s="16" t="b">
        <v>1</v>
      </c>
      <c r="F4608" s="38" t="s">
        <v>15158</v>
      </c>
    </row>
    <row r="4609" spans="1:6" x14ac:dyDescent="0.2">
      <c r="A4609" s="92"/>
      <c r="B4609" s="5" t="s">
        <v>10129</v>
      </c>
      <c r="C4609" s="5" t="s">
        <v>10130</v>
      </c>
      <c r="D4609" s="5" t="s">
        <v>1589</v>
      </c>
      <c r="E4609" s="16" t="b">
        <v>1</v>
      </c>
      <c r="F4609" s="38" t="s">
        <v>15159</v>
      </c>
    </row>
    <row r="4610" spans="1:6" x14ac:dyDescent="0.2">
      <c r="A4610" s="92"/>
      <c r="B4610" s="5" t="s">
        <v>10131</v>
      </c>
      <c r="C4610" s="5" t="s">
        <v>10132</v>
      </c>
      <c r="D4610" s="5" t="s">
        <v>1589</v>
      </c>
      <c r="E4610" s="16" t="b">
        <v>1</v>
      </c>
      <c r="F4610" s="38" t="s">
        <v>15160</v>
      </c>
    </row>
    <row r="4611" spans="1:6" x14ac:dyDescent="0.2">
      <c r="A4611" s="92"/>
      <c r="B4611" s="5" t="s">
        <v>10133</v>
      </c>
      <c r="C4611" s="5" t="s">
        <v>10134</v>
      </c>
      <c r="D4611" s="5" t="s">
        <v>1589</v>
      </c>
      <c r="E4611" s="16" t="b">
        <v>1</v>
      </c>
      <c r="F4611" s="38" t="s">
        <v>15161</v>
      </c>
    </row>
    <row r="4612" spans="1:6" x14ac:dyDescent="0.2">
      <c r="A4612" s="92"/>
      <c r="B4612" s="5" t="s">
        <v>10135</v>
      </c>
      <c r="C4612" s="5" t="s">
        <v>10136</v>
      </c>
      <c r="D4612" s="5" t="s">
        <v>1589</v>
      </c>
      <c r="E4612" s="16" t="b">
        <v>1</v>
      </c>
      <c r="F4612" s="38" t="s">
        <v>15162</v>
      </c>
    </row>
    <row r="4613" spans="1:6" x14ac:dyDescent="0.2">
      <c r="A4613" s="92"/>
      <c r="B4613" s="5" t="s">
        <v>10137</v>
      </c>
      <c r="C4613" s="5" t="s">
        <v>10138</v>
      </c>
      <c r="D4613" s="5" t="s">
        <v>1589</v>
      </c>
      <c r="E4613" s="16" t="b">
        <v>1</v>
      </c>
      <c r="F4613" s="38" t="s">
        <v>15163</v>
      </c>
    </row>
    <row r="4614" spans="1:6" x14ac:dyDescent="0.2">
      <c r="A4614" s="92"/>
      <c r="B4614" s="5" t="s">
        <v>10139</v>
      </c>
      <c r="C4614" s="5" t="s">
        <v>10140</v>
      </c>
      <c r="D4614" s="5" t="s">
        <v>1589</v>
      </c>
      <c r="E4614" s="16" t="b">
        <v>1</v>
      </c>
      <c r="F4614" s="38" t="s">
        <v>15164</v>
      </c>
    </row>
    <row r="4615" spans="1:6" x14ac:dyDescent="0.2">
      <c r="A4615" s="92"/>
      <c r="B4615" s="5" t="s">
        <v>10141</v>
      </c>
      <c r="C4615" s="5" t="s">
        <v>10142</v>
      </c>
      <c r="D4615" s="5" t="s">
        <v>1589</v>
      </c>
      <c r="E4615" s="16" t="b">
        <v>1</v>
      </c>
      <c r="F4615" s="38" t="s">
        <v>15165</v>
      </c>
    </row>
    <row r="4616" spans="1:6" x14ac:dyDescent="0.2">
      <c r="A4616" s="92"/>
      <c r="B4616" s="5" t="s">
        <v>10143</v>
      </c>
      <c r="C4616" s="5" t="s">
        <v>10144</v>
      </c>
      <c r="D4616" s="5" t="s">
        <v>1589</v>
      </c>
      <c r="E4616" s="16" t="b">
        <v>1</v>
      </c>
      <c r="F4616" s="38" t="s">
        <v>15166</v>
      </c>
    </row>
    <row r="4617" spans="1:6" x14ac:dyDescent="0.2">
      <c r="A4617" s="92"/>
      <c r="B4617" s="5" t="s">
        <v>10145</v>
      </c>
      <c r="C4617" s="5" t="s">
        <v>10146</v>
      </c>
      <c r="D4617" s="5" t="s">
        <v>1589</v>
      </c>
      <c r="E4617" s="16" t="b">
        <v>1</v>
      </c>
      <c r="F4617" s="38" t="s">
        <v>15167</v>
      </c>
    </row>
    <row r="4618" spans="1:6" x14ac:dyDescent="0.2">
      <c r="A4618" s="92"/>
      <c r="B4618" s="5" t="s">
        <v>10147</v>
      </c>
      <c r="C4618" s="5" t="s">
        <v>10148</v>
      </c>
      <c r="D4618" s="5" t="s">
        <v>1589</v>
      </c>
      <c r="E4618" s="16" t="b">
        <v>1</v>
      </c>
      <c r="F4618" s="38" t="s">
        <v>15168</v>
      </c>
    </row>
    <row r="4619" spans="1:6" x14ac:dyDescent="0.2">
      <c r="A4619" s="92"/>
      <c r="B4619" s="5" t="s">
        <v>10149</v>
      </c>
      <c r="C4619" s="5" t="s">
        <v>10150</v>
      </c>
      <c r="D4619" s="5" t="s">
        <v>1589</v>
      </c>
      <c r="E4619" s="16" t="b">
        <v>1</v>
      </c>
      <c r="F4619" s="38" t="s">
        <v>15169</v>
      </c>
    </row>
    <row r="4620" spans="1:6" x14ac:dyDescent="0.2">
      <c r="A4620" s="92"/>
      <c r="B4620" s="5" t="s">
        <v>10151</v>
      </c>
      <c r="C4620" s="5" t="s">
        <v>10152</v>
      </c>
      <c r="D4620" s="5" t="s">
        <v>1589</v>
      </c>
      <c r="E4620" s="16" t="b">
        <v>1</v>
      </c>
      <c r="F4620" s="38" t="s">
        <v>15170</v>
      </c>
    </row>
    <row r="4621" spans="1:6" x14ac:dyDescent="0.2">
      <c r="A4621" s="93"/>
      <c r="B4621" s="14" t="s">
        <v>10153</v>
      </c>
      <c r="C4621" s="14" t="s">
        <v>10154</v>
      </c>
      <c r="D4621" s="14" t="s">
        <v>1589</v>
      </c>
      <c r="E4621" s="17" t="b">
        <v>1</v>
      </c>
      <c r="F4621" s="39" t="s">
        <v>15171</v>
      </c>
    </row>
    <row r="4622" spans="1:6" x14ac:dyDescent="0.2">
      <c r="A4622" s="91" t="str">
        <f>HYPERLINK("[#]Codes_for_GE_Names!A278:H278","TURKMENISTAN")</f>
        <v>TURKMENISTAN</v>
      </c>
      <c r="B4622" s="11" t="s">
        <v>10155</v>
      </c>
      <c r="C4622" s="11" t="s">
        <v>10156</v>
      </c>
      <c r="D4622" s="11" t="s">
        <v>1589</v>
      </c>
      <c r="E4622" s="15" t="b">
        <v>1</v>
      </c>
      <c r="F4622" s="43" t="s">
        <v>15172</v>
      </c>
    </row>
    <row r="4623" spans="1:6" x14ac:dyDescent="0.2">
      <c r="A4623" s="92"/>
      <c r="B4623" s="5" t="s">
        <v>10157</v>
      </c>
      <c r="C4623" s="5" t="s">
        <v>10158</v>
      </c>
      <c r="D4623" s="5" t="s">
        <v>1912</v>
      </c>
      <c r="E4623" s="16" t="b">
        <v>1</v>
      </c>
      <c r="F4623" s="38" t="s">
        <v>15173</v>
      </c>
    </row>
    <row r="4624" spans="1:6" x14ac:dyDescent="0.2">
      <c r="A4624" s="92"/>
      <c r="B4624" s="5" t="s">
        <v>10159</v>
      </c>
      <c r="C4624" s="5" t="s">
        <v>10160</v>
      </c>
      <c r="D4624" s="5" t="s">
        <v>1589</v>
      </c>
      <c r="E4624" s="16" t="b">
        <v>1</v>
      </c>
      <c r="F4624" s="38" t="s">
        <v>15174</v>
      </c>
    </row>
    <row r="4625" spans="1:6" x14ac:dyDescent="0.2">
      <c r="A4625" s="92"/>
      <c r="B4625" s="5" t="s">
        <v>10161</v>
      </c>
      <c r="C4625" s="5" t="s">
        <v>10162</v>
      </c>
      <c r="D4625" s="5" t="s">
        <v>1589</v>
      </c>
      <c r="E4625" s="16" t="b">
        <v>1</v>
      </c>
      <c r="F4625" s="38" t="s">
        <v>15175</v>
      </c>
    </row>
    <row r="4626" spans="1:6" x14ac:dyDescent="0.2">
      <c r="A4626" s="92"/>
      <c r="B4626" s="5" t="s">
        <v>10163</v>
      </c>
      <c r="C4626" s="5" t="s">
        <v>10164</v>
      </c>
      <c r="D4626" s="5" t="s">
        <v>1589</v>
      </c>
      <c r="E4626" s="16" t="b">
        <v>1</v>
      </c>
      <c r="F4626" s="38" t="s">
        <v>15176</v>
      </c>
    </row>
    <row r="4627" spans="1:6" x14ac:dyDescent="0.2">
      <c r="A4627" s="93"/>
      <c r="B4627" s="14" t="s">
        <v>10165</v>
      </c>
      <c r="C4627" s="14" t="s">
        <v>10166</v>
      </c>
      <c r="D4627" s="14" t="s">
        <v>1589</v>
      </c>
      <c r="E4627" s="17" t="b">
        <v>1</v>
      </c>
      <c r="F4627" s="39" t="s">
        <v>15177</v>
      </c>
    </row>
    <row r="4628" spans="1:6" x14ac:dyDescent="0.2">
      <c r="A4628" s="91" t="str">
        <f>HYPERLINK("[#]Codes_for_GE_Names!A280:H280","TUVALU")</f>
        <v>TUVALU</v>
      </c>
      <c r="B4628" s="11" t="s">
        <v>10167</v>
      </c>
      <c r="C4628" s="11" t="s">
        <v>10168</v>
      </c>
      <c r="D4628" s="11" t="s">
        <v>10169</v>
      </c>
      <c r="E4628" s="15" t="b">
        <v>1</v>
      </c>
      <c r="F4628" s="43" t="s">
        <v>15178</v>
      </c>
    </row>
    <row r="4629" spans="1:6" x14ac:dyDescent="0.2">
      <c r="A4629" s="92"/>
      <c r="B4629" s="5" t="s">
        <v>10170</v>
      </c>
      <c r="C4629" s="5" t="s">
        <v>10171</v>
      </c>
      <c r="D4629" s="5" t="s">
        <v>10172</v>
      </c>
      <c r="E4629" s="16" t="b">
        <v>1</v>
      </c>
      <c r="F4629" s="38" t="s">
        <v>15179</v>
      </c>
    </row>
    <row r="4630" spans="1:6" x14ac:dyDescent="0.2">
      <c r="A4630" s="92"/>
      <c r="B4630" s="5" t="s">
        <v>10173</v>
      </c>
      <c r="C4630" s="5" t="s">
        <v>10174</v>
      </c>
      <c r="D4630" s="5" t="s">
        <v>10172</v>
      </c>
      <c r="E4630" s="16" t="b">
        <v>1</v>
      </c>
      <c r="F4630" s="38" t="s">
        <v>15180</v>
      </c>
    </row>
    <row r="4631" spans="1:6" x14ac:dyDescent="0.2">
      <c r="A4631" s="92"/>
      <c r="B4631" s="5" t="s">
        <v>10175</v>
      </c>
      <c r="C4631" s="5" t="s">
        <v>10176</v>
      </c>
      <c r="D4631" s="5" t="s">
        <v>10172</v>
      </c>
      <c r="E4631" s="16" t="b">
        <v>1</v>
      </c>
      <c r="F4631" s="38" t="s">
        <v>15181</v>
      </c>
    </row>
    <row r="4632" spans="1:6" x14ac:dyDescent="0.2">
      <c r="A4632" s="92"/>
      <c r="B4632" s="5" t="s">
        <v>10177</v>
      </c>
      <c r="C4632" s="5" t="s">
        <v>10178</v>
      </c>
      <c r="D4632" s="5" t="s">
        <v>10172</v>
      </c>
      <c r="E4632" s="16" t="b">
        <v>1</v>
      </c>
      <c r="F4632" s="38" t="s">
        <v>15182</v>
      </c>
    </row>
    <row r="4633" spans="1:6" x14ac:dyDescent="0.2">
      <c r="A4633" s="92"/>
      <c r="B4633" s="5" t="s">
        <v>10179</v>
      </c>
      <c r="C4633" s="5" t="s">
        <v>10180</v>
      </c>
      <c r="D4633" s="5" t="s">
        <v>10172</v>
      </c>
      <c r="E4633" s="16" t="b">
        <v>1</v>
      </c>
      <c r="F4633" s="38" t="s">
        <v>15183</v>
      </c>
    </row>
    <row r="4634" spans="1:6" x14ac:dyDescent="0.2">
      <c r="A4634" s="92"/>
      <c r="B4634" s="5" t="s">
        <v>10181</v>
      </c>
      <c r="C4634" s="5" t="s">
        <v>10182</v>
      </c>
      <c r="D4634" s="5" t="s">
        <v>10172</v>
      </c>
      <c r="E4634" s="16" t="b">
        <v>1</v>
      </c>
      <c r="F4634" s="38" t="s">
        <v>15184</v>
      </c>
    </row>
    <row r="4635" spans="1:6" x14ac:dyDescent="0.2">
      <c r="A4635" s="93"/>
      <c r="B4635" s="14" t="s">
        <v>10183</v>
      </c>
      <c r="C4635" s="14" t="s">
        <v>10184</v>
      </c>
      <c r="D4635" s="14" t="s">
        <v>10172</v>
      </c>
      <c r="E4635" s="17" t="b">
        <v>1</v>
      </c>
      <c r="F4635" s="39" t="s">
        <v>15185</v>
      </c>
    </row>
    <row r="4636" spans="1:6" x14ac:dyDescent="0.2">
      <c r="A4636" s="91" t="str">
        <f>HYPERLINK("[#]Codes_for_GE_Names!A281:H281","UGANDA")</f>
        <v>UGANDA</v>
      </c>
      <c r="B4636" s="11" t="s">
        <v>10185</v>
      </c>
      <c r="C4636" s="11" t="s">
        <v>2504</v>
      </c>
      <c r="D4636" s="29" t="s">
        <v>2840</v>
      </c>
      <c r="E4636" s="30" t="b">
        <v>0</v>
      </c>
      <c r="F4636" s="46" t="s">
        <v>11653</v>
      </c>
    </row>
    <row r="4637" spans="1:6" x14ac:dyDescent="0.2">
      <c r="A4637" s="92"/>
      <c r="B4637" s="5" t="s">
        <v>10186</v>
      </c>
      <c r="C4637" s="5" t="s">
        <v>10187</v>
      </c>
      <c r="D4637" s="5" t="s">
        <v>1951</v>
      </c>
      <c r="E4637" s="16" t="b">
        <v>1</v>
      </c>
      <c r="F4637" s="38" t="s">
        <v>15186</v>
      </c>
    </row>
    <row r="4638" spans="1:6" x14ac:dyDescent="0.2">
      <c r="A4638" s="92"/>
      <c r="B4638" s="5" t="s">
        <v>10188</v>
      </c>
      <c r="C4638" s="5" t="s">
        <v>10189</v>
      </c>
      <c r="D4638" s="5" t="s">
        <v>1951</v>
      </c>
      <c r="E4638" s="16" t="b">
        <v>1</v>
      </c>
      <c r="F4638" s="38" t="s">
        <v>15187</v>
      </c>
    </row>
    <row r="4639" spans="1:6" x14ac:dyDescent="0.2">
      <c r="A4639" s="92"/>
      <c r="B4639" s="5" t="s">
        <v>10190</v>
      </c>
      <c r="C4639" s="5" t="s">
        <v>10191</v>
      </c>
      <c r="D4639" s="5" t="s">
        <v>1951</v>
      </c>
      <c r="E4639" s="16" t="b">
        <v>1</v>
      </c>
      <c r="F4639" s="38" t="s">
        <v>15188</v>
      </c>
    </row>
    <row r="4640" spans="1:6" x14ac:dyDescent="0.2">
      <c r="A4640" s="92"/>
      <c r="B4640" s="5" t="s">
        <v>10192</v>
      </c>
      <c r="C4640" s="5" t="s">
        <v>10193</v>
      </c>
      <c r="D4640" s="5" t="s">
        <v>1951</v>
      </c>
      <c r="E4640" s="16" t="b">
        <v>1</v>
      </c>
      <c r="F4640" s="38" t="s">
        <v>15189</v>
      </c>
    </row>
    <row r="4641" spans="1:6" x14ac:dyDescent="0.2">
      <c r="A4641" s="92"/>
      <c r="B4641" s="5" t="s">
        <v>10194</v>
      </c>
      <c r="C4641" s="5" t="s">
        <v>10195</v>
      </c>
      <c r="D4641" s="5" t="s">
        <v>1951</v>
      </c>
      <c r="E4641" s="16" t="b">
        <v>1</v>
      </c>
      <c r="F4641" s="38" t="s">
        <v>15190</v>
      </c>
    </row>
    <row r="4642" spans="1:6" x14ac:dyDescent="0.2">
      <c r="A4642" s="92"/>
      <c r="B4642" s="5" t="s">
        <v>10196</v>
      </c>
      <c r="C4642" s="5" t="s">
        <v>10197</v>
      </c>
      <c r="D4642" s="5" t="s">
        <v>1951</v>
      </c>
      <c r="E4642" s="16" t="b">
        <v>1</v>
      </c>
      <c r="F4642" s="38" t="s">
        <v>15191</v>
      </c>
    </row>
    <row r="4643" spans="1:6" x14ac:dyDescent="0.2">
      <c r="A4643" s="92"/>
      <c r="B4643" s="5" t="s">
        <v>10198</v>
      </c>
      <c r="C4643" s="5" t="s">
        <v>10199</v>
      </c>
      <c r="D4643" s="5" t="s">
        <v>1951</v>
      </c>
      <c r="E4643" s="16" t="b">
        <v>1</v>
      </c>
      <c r="F4643" s="38" t="s">
        <v>15192</v>
      </c>
    </row>
    <row r="4644" spans="1:6" x14ac:dyDescent="0.2">
      <c r="A4644" s="92"/>
      <c r="B4644" s="5" t="s">
        <v>10200</v>
      </c>
      <c r="C4644" s="5" t="s">
        <v>10201</v>
      </c>
      <c r="D4644" s="5" t="s">
        <v>1912</v>
      </c>
      <c r="E4644" s="16" t="b">
        <v>1</v>
      </c>
      <c r="F4644" s="38" t="s">
        <v>15193</v>
      </c>
    </row>
    <row r="4645" spans="1:6" x14ac:dyDescent="0.2">
      <c r="A4645" s="92"/>
      <c r="B4645" s="5" t="s">
        <v>15831</v>
      </c>
      <c r="C4645" s="5" t="s">
        <v>15832</v>
      </c>
      <c r="D4645" s="5" t="s">
        <v>1951</v>
      </c>
      <c r="E4645" s="16" t="b">
        <v>1</v>
      </c>
      <c r="F4645" s="38" t="s">
        <v>15833</v>
      </c>
    </row>
    <row r="4646" spans="1:6" x14ac:dyDescent="0.2">
      <c r="A4646" s="92"/>
      <c r="B4646" s="5" t="s">
        <v>10202</v>
      </c>
      <c r="C4646" s="5" t="s">
        <v>10203</v>
      </c>
      <c r="D4646" s="5" t="s">
        <v>1951</v>
      </c>
      <c r="E4646" s="16" t="b">
        <v>1</v>
      </c>
      <c r="F4646" s="38" t="s">
        <v>15194</v>
      </c>
    </row>
    <row r="4647" spans="1:6" x14ac:dyDescent="0.2">
      <c r="A4647" s="92"/>
      <c r="B4647" s="5" t="s">
        <v>10204</v>
      </c>
      <c r="C4647" s="5" t="s">
        <v>10205</v>
      </c>
      <c r="D4647" s="5" t="s">
        <v>1951</v>
      </c>
      <c r="E4647" s="16" t="b">
        <v>1</v>
      </c>
      <c r="F4647" s="38" t="s">
        <v>15195</v>
      </c>
    </row>
    <row r="4648" spans="1:6" x14ac:dyDescent="0.2">
      <c r="A4648" s="92"/>
      <c r="B4648" s="5" t="s">
        <v>10206</v>
      </c>
      <c r="C4648" s="5" t="s">
        <v>10207</v>
      </c>
      <c r="D4648" s="5" t="s">
        <v>1951</v>
      </c>
      <c r="E4648" s="16" t="b">
        <v>1</v>
      </c>
      <c r="F4648" s="38" t="s">
        <v>15196</v>
      </c>
    </row>
    <row r="4649" spans="1:6" x14ac:dyDescent="0.2">
      <c r="A4649" s="92"/>
      <c r="B4649" s="5" t="s">
        <v>10208</v>
      </c>
      <c r="C4649" s="5" t="s">
        <v>10209</v>
      </c>
      <c r="D4649" s="5" t="s">
        <v>1951</v>
      </c>
      <c r="E4649" s="16" t="b">
        <v>1</v>
      </c>
      <c r="F4649" s="38" t="s">
        <v>15197</v>
      </c>
    </row>
    <row r="4650" spans="1:6" x14ac:dyDescent="0.2">
      <c r="A4650" s="92"/>
      <c r="B4650" s="5" t="s">
        <v>10210</v>
      </c>
      <c r="C4650" s="5" t="s">
        <v>10211</v>
      </c>
      <c r="D4650" s="5" t="s">
        <v>1951</v>
      </c>
      <c r="E4650" s="16" t="b">
        <v>1</v>
      </c>
      <c r="F4650" s="38" t="s">
        <v>15198</v>
      </c>
    </row>
    <row r="4651" spans="1:6" x14ac:dyDescent="0.2">
      <c r="A4651" s="92"/>
      <c r="B4651" s="5" t="s">
        <v>10212</v>
      </c>
      <c r="C4651" s="5" t="s">
        <v>10213</v>
      </c>
      <c r="D4651" s="5" t="s">
        <v>1951</v>
      </c>
      <c r="E4651" s="16" t="b">
        <v>1</v>
      </c>
      <c r="F4651" s="38" t="s">
        <v>15199</v>
      </c>
    </row>
    <row r="4652" spans="1:6" x14ac:dyDescent="0.2">
      <c r="A4652" s="92"/>
      <c r="B4652" s="5" t="s">
        <v>10214</v>
      </c>
      <c r="C4652" s="5" t="s">
        <v>10215</v>
      </c>
      <c r="D4652" s="5" t="s">
        <v>1951</v>
      </c>
      <c r="E4652" s="16" t="b">
        <v>1</v>
      </c>
      <c r="F4652" s="38" t="s">
        <v>15200</v>
      </c>
    </row>
    <row r="4653" spans="1:6" x14ac:dyDescent="0.2">
      <c r="A4653" s="92"/>
      <c r="B4653" s="5" t="s">
        <v>10216</v>
      </c>
      <c r="C4653" s="5" t="s">
        <v>10217</v>
      </c>
      <c r="D4653" s="5" t="s">
        <v>1951</v>
      </c>
      <c r="E4653" s="16" t="b">
        <v>1</v>
      </c>
      <c r="F4653" s="38" t="s">
        <v>15201</v>
      </c>
    </row>
    <row r="4654" spans="1:6" x14ac:dyDescent="0.2">
      <c r="A4654" s="92"/>
      <c r="B4654" s="5" t="s">
        <v>16707</v>
      </c>
      <c r="C4654" s="5" t="s">
        <v>16708</v>
      </c>
      <c r="D4654" s="5" t="s">
        <v>1912</v>
      </c>
      <c r="E4654" s="16" t="b">
        <v>1</v>
      </c>
      <c r="F4654" s="44" t="s">
        <v>11653</v>
      </c>
    </row>
    <row r="4655" spans="1:6" x14ac:dyDescent="0.2">
      <c r="A4655" s="92"/>
      <c r="B4655" s="5" t="s">
        <v>10218</v>
      </c>
      <c r="C4655" s="5" t="s">
        <v>10219</v>
      </c>
      <c r="D4655" s="5" t="s">
        <v>1951</v>
      </c>
      <c r="E4655" s="16" t="b">
        <v>1</v>
      </c>
      <c r="F4655" s="38" t="s">
        <v>15202</v>
      </c>
    </row>
    <row r="4656" spans="1:6" x14ac:dyDescent="0.2">
      <c r="A4656" s="92"/>
      <c r="B4656" s="5" t="s">
        <v>10220</v>
      </c>
      <c r="C4656" s="5" t="s">
        <v>10221</v>
      </c>
      <c r="D4656" s="5" t="s">
        <v>1951</v>
      </c>
      <c r="E4656" s="16" t="b">
        <v>1</v>
      </c>
      <c r="F4656" s="38" t="s">
        <v>15203</v>
      </c>
    </row>
    <row r="4657" spans="1:6" x14ac:dyDescent="0.2">
      <c r="A4657" s="92"/>
      <c r="B4657" s="5" t="s">
        <v>10222</v>
      </c>
      <c r="C4657" s="5" t="s">
        <v>10223</v>
      </c>
      <c r="D4657" s="5" t="s">
        <v>1951</v>
      </c>
      <c r="E4657" s="16" t="b">
        <v>1</v>
      </c>
      <c r="F4657" s="38" t="s">
        <v>15204</v>
      </c>
    </row>
    <row r="4658" spans="1:6" x14ac:dyDescent="0.2">
      <c r="A4658" s="92"/>
      <c r="B4658" s="5" t="s">
        <v>10224</v>
      </c>
      <c r="C4658" s="5" t="s">
        <v>10225</v>
      </c>
      <c r="D4658" s="5" t="s">
        <v>1951</v>
      </c>
      <c r="E4658" s="16" t="b">
        <v>1</v>
      </c>
      <c r="F4658" s="38" t="s">
        <v>15205</v>
      </c>
    </row>
    <row r="4659" spans="1:6" x14ac:dyDescent="0.2">
      <c r="A4659" s="92"/>
      <c r="B4659" s="5" t="s">
        <v>10226</v>
      </c>
      <c r="C4659" s="5" t="s">
        <v>10227</v>
      </c>
      <c r="D4659" s="5" t="s">
        <v>1951</v>
      </c>
      <c r="E4659" s="16" t="b">
        <v>1</v>
      </c>
      <c r="F4659" s="38" t="s">
        <v>15206</v>
      </c>
    </row>
    <row r="4660" spans="1:6" x14ac:dyDescent="0.2">
      <c r="A4660" s="92"/>
      <c r="B4660" s="5" t="s">
        <v>10228</v>
      </c>
      <c r="C4660" s="5" t="s">
        <v>10229</v>
      </c>
      <c r="D4660" s="5" t="s">
        <v>1951</v>
      </c>
      <c r="E4660" s="16" t="b">
        <v>1</v>
      </c>
      <c r="F4660" s="38" t="s">
        <v>15207</v>
      </c>
    </row>
    <row r="4661" spans="1:6" x14ac:dyDescent="0.2">
      <c r="A4661" s="92"/>
      <c r="B4661" s="5" t="s">
        <v>10230</v>
      </c>
      <c r="C4661" s="5" t="s">
        <v>10231</v>
      </c>
      <c r="D4661" s="5" t="s">
        <v>1951</v>
      </c>
      <c r="E4661" s="16" t="b">
        <v>1</v>
      </c>
      <c r="F4661" s="38" t="s">
        <v>15208</v>
      </c>
    </row>
    <row r="4662" spans="1:6" x14ac:dyDescent="0.2">
      <c r="A4662" s="92"/>
      <c r="B4662" s="5" t="s">
        <v>10232</v>
      </c>
      <c r="C4662" s="5" t="s">
        <v>10233</v>
      </c>
      <c r="D4662" s="5" t="s">
        <v>1951</v>
      </c>
      <c r="E4662" s="16" t="b">
        <v>1</v>
      </c>
      <c r="F4662" s="38" t="s">
        <v>15209</v>
      </c>
    </row>
    <row r="4663" spans="1:6" x14ac:dyDescent="0.2">
      <c r="A4663" s="92"/>
      <c r="B4663" s="5" t="s">
        <v>10234</v>
      </c>
      <c r="C4663" s="5" t="s">
        <v>10235</v>
      </c>
      <c r="D4663" s="5" t="s">
        <v>1951</v>
      </c>
      <c r="E4663" s="16" t="b">
        <v>1</v>
      </c>
      <c r="F4663" s="38" t="s">
        <v>15210</v>
      </c>
    </row>
    <row r="4664" spans="1:6" x14ac:dyDescent="0.2">
      <c r="A4664" s="92"/>
      <c r="B4664" s="5" t="s">
        <v>10236</v>
      </c>
      <c r="C4664" s="5" t="s">
        <v>3965</v>
      </c>
      <c r="D4664" s="25" t="s">
        <v>2840</v>
      </c>
      <c r="E4664" s="26" t="b">
        <v>0</v>
      </c>
      <c r="F4664" s="44" t="s">
        <v>11653</v>
      </c>
    </row>
    <row r="4665" spans="1:6" x14ac:dyDescent="0.2">
      <c r="A4665" s="92"/>
      <c r="B4665" s="5" t="s">
        <v>10237</v>
      </c>
      <c r="C4665" s="5" t="s">
        <v>10238</v>
      </c>
      <c r="D4665" s="5" t="s">
        <v>1951</v>
      </c>
      <c r="E4665" s="16" t="b">
        <v>1</v>
      </c>
      <c r="F4665" s="38" t="s">
        <v>15211</v>
      </c>
    </row>
    <row r="4666" spans="1:6" x14ac:dyDescent="0.2">
      <c r="A4666" s="92"/>
      <c r="B4666" s="5" t="s">
        <v>10239</v>
      </c>
      <c r="C4666" s="5" t="s">
        <v>10240</v>
      </c>
      <c r="D4666" s="5" t="s">
        <v>1951</v>
      </c>
      <c r="E4666" s="16" t="b">
        <v>1</v>
      </c>
      <c r="F4666" s="38" t="s">
        <v>15212</v>
      </c>
    </row>
    <row r="4667" spans="1:6" x14ac:dyDescent="0.2">
      <c r="A4667" s="92"/>
      <c r="B4667" s="5" t="s">
        <v>10241</v>
      </c>
      <c r="C4667" s="5" t="s">
        <v>10242</v>
      </c>
      <c r="D4667" s="5" t="s">
        <v>1951</v>
      </c>
      <c r="E4667" s="16" t="b">
        <v>1</v>
      </c>
      <c r="F4667" s="38" t="s">
        <v>15213</v>
      </c>
    </row>
    <row r="4668" spans="1:6" x14ac:dyDescent="0.2">
      <c r="A4668" s="92"/>
      <c r="B4668" s="5" t="s">
        <v>10243</v>
      </c>
      <c r="C4668" s="5" t="s">
        <v>10244</v>
      </c>
      <c r="D4668" s="5" t="s">
        <v>1951</v>
      </c>
      <c r="E4668" s="16" t="b">
        <v>1</v>
      </c>
      <c r="F4668" s="38" t="s">
        <v>15214</v>
      </c>
    </row>
    <row r="4669" spans="1:6" x14ac:dyDescent="0.2">
      <c r="A4669" s="92"/>
      <c r="B4669" s="5" t="s">
        <v>15819</v>
      </c>
      <c r="C4669" s="5" t="s">
        <v>15820</v>
      </c>
      <c r="D4669" s="5" t="s">
        <v>1951</v>
      </c>
      <c r="E4669" s="16" t="b">
        <v>1</v>
      </c>
      <c r="F4669" s="38" t="s">
        <v>15821</v>
      </c>
    </row>
    <row r="4670" spans="1:6" x14ac:dyDescent="0.2">
      <c r="A4670" s="92"/>
      <c r="B4670" s="5" t="s">
        <v>10245</v>
      </c>
      <c r="C4670" s="5" t="s">
        <v>10246</v>
      </c>
      <c r="D4670" s="5" t="s">
        <v>1951</v>
      </c>
      <c r="E4670" s="16" t="b">
        <v>1</v>
      </c>
      <c r="F4670" s="38" t="s">
        <v>15215</v>
      </c>
    </row>
    <row r="4671" spans="1:6" x14ac:dyDescent="0.2">
      <c r="A4671" s="92"/>
      <c r="B4671" s="5" t="s">
        <v>10247</v>
      </c>
      <c r="C4671" s="5" t="s">
        <v>15818</v>
      </c>
      <c r="D4671" s="5" t="s">
        <v>1951</v>
      </c>
      <c r="E4671" s="16" t="b">
        <v>1</v>
      </c>
      <c r="F4671" s="38" t="s">
        <v>15216</v>
      </c>
    </row>
    <row r="4672" spans="1:6" x14ac:dyDescent="0.2">
      <c r="A4672" s="92"/>
      <c r="B4672" s="5" t="s">
        <v>10248</v>
      </c>
      <c r="C4672" s="5" t="s">
        <v>10249</v>
      </c>
      <c r="D4672" s="5" t="s">
        <v>1951</v>
      </c>
      <c r="E4672" s="16" t="b">
        <v>1</v>
      </c>
      <c r="F4672" s="38" t="s">
        <v>15217</v>
      </c>
    </row>
    <row r="4673" spans="1:6" x14ac:dyDescent="0.2">
      <c r="A4673" s="92"/>
      <c r="B4673" s="5" t="s">
        <v>10250</v>
      </c>
      <c r="C4673" s="5" t="s">
        <v>10251</v>
      </c>
      <c r="D4673" s="5" t="s">
        <v>1951</v>
      </c>
      <c r="E4673" s="16" t="b">
        <v>1</v>
      </c>
      <c r="F4673" s="38" t="s">
        <v>15218</v>
      </c>
    </row>
    <row r="4674" spans="1:6" x14ac:dyDescent="0.2">
      <c r="A4674" s="92"/>
      <c r="B4674" s="5" t="s">
        <v>10252</v>
      </c>
      <c r="C4674" s="5" t="s">
        <v>10253</v>
      </c>
      <c r="D4674" s="5" t="s">
        <v>1951</v>
      </c>
      <c r="E4674" s="16" t="b">
        <v>1</v>
      </c>
      <c r="F4674" s="38" t="s">
        <v>15219</v>
      </c>
    </row>
    <row r="4675" spans="1:6" x14ac:dyDescent="0.2">
      <c r="A4675" s="92"/>
      <c r="B4675" s="5" t="s">
        <v>10254</v>
      </c>
      <c r="C4675" s="5" t="s">
        <v>10255</v>
      </c>
      <c r="D4675" s="5" t="s">
        <v>1951</v>
      </c>
      <c r="E4675" s="16" t="b">
        <v>1</v>
      </c>
      <c r="F4675" s="38" t="s">
        <v>15220</v>
      </c>
    </row>
    <row r="4676" spans="1:6" x14ac:dyDescent="0.2">
      <c r="A4676" s="92"/>
      <c r="B4676" s="5" t="s">
        <v>10256</v>
      </c>
      <c r="C4676" s="5" t="s">
        <v>10257</v>
      </c>
      <c r="D4676" s="5" t="s">
        <v>1951</v>
      </c>
      <c r="E4676" s="16" t="b">
        <v>1</v>
      </c>
      <c r="F4676" s="38" t="s">
        <v>15221</v>
      </c>
    </row>
    <row r="4677" spans="1:6" x14ac:dyDescent="0.2">
      <c r="A4677" s="92"/>
      <c r="B4677" s="5" t="s">
        <v>10258</v>
      </c>
      <c r="C4677" s="5" t="s">
        <v>10259</v>
      </c>
      <c r="D4677" s="5" t="s">
        <v>1951</v>
      </c>
      <c r="E4677" s="16" t="b">
        <v>1</v>
      </c>
      <c r="F4677" s="38" t="s">
        <v>15222</v>
      </c>
    </row>
    <row r="4678" spans="1:6" x14ac:dyDescent="0.2">
      <c r="A4678" s="92"/>
      <c r="B4678" s="5" t="s">
        <v>10260</v>
      </c>
      <c r="C4678" s="5" t="s">
        <v>10261</v>
      </c>
      <c r="D4678" s="5" t="s">
        <v>1951</v>
      </c>
      <c r="E4678" s="16" t="b">
        <v>1</v>
      </c>
      <c r="F4678" s="38" t="s">
        <v>15223</v>
      </c>
    </row>
    <row r="4679" spans="1:6" x14ac:dyDescent="0.2">
      <c r="A4679" s="92"/>
      <c r="B4679" s="5" t="s">
        <v>16710</v>
      </c>
      <c r="C4679" s="5" t="s">
        <v>16709</v>
      </c>
      <c r="D4679" s="5" t="s">
        <v>1912</v>
      </c>
      <c r="E4679" s="16" t="b">
        <v>1</v>
      </c>
      <c r="F4679" s="44" t="s">
        <v>11653</v>
      </c>
    </row>
    <row r="4680" spans="1:6" x14ac:dyDescent="0.2">
      <c r="A4680" s="92"/>
      <c r="B4680" s="5" t="s">
        <v>10262</v>
      </c>
      <c r="C4680" s="5" t="s">
        <v>10263</v>
      </c>
      <c r="D4680" s="5" t="s">
        <v>1951</v>
      </c>
      <c r="E4680" s="16" t="b">
        <v>1</v>
      </c>
      <c r="F4680" s="38" t="s">
        <v>15224</v>
      </c>
    </row>
    <row r="4681" spans="1:6" x14ac:dyDescent="0.2">
      <c r="A4681" s="92"/>
      <c r="B4681" s="5" t="s">
        <v>15822</v>
      </c>
      <c r="C4681" s="5" t="s">
        <v>15823</v>
      </c>
      <c r="D4681" s="5" t="s">
        <v>1951</v>
      </c>
      <c r="E4681" s="16" t="b">
        <v>1</v>
      </c>
      <c r="F4681" s="38" t="s">
        <v>15824</v>
      </c>
    </row>
    <row r="4682" spans="1:6" x14ac:dyDescent="0.2">
      <c r="A4682" s="92"/>
      <c r="B4682" s="5" t="s">
        <v>10264</v>
      </c>
      <c r="C4682" s="5" t="s">
        <v>10265</v>
      </c>
      <c r="D4682" s="5" t="s">
        <v>1951</v>
      </c>
      <c r="E4682" s="16" t="b">
        <v>1</v>
      </c>
      <c r="F4682" s="38" t="s">
        <v>15225</v>
      </c>
    </row>
    <row r="4683" spans="1:6" x14ac:dyDescent="0.2">
      <c r="A4683" s="92"/>
      <c r="B4683" s="5" t="s">
        <v>10266</v>
      </c>
      <c r="C4683" s="5" t="s">
        <v>10267</v>
      </c>
      <c r="D4683" s="5" t="s">
        <v>1951</v>
      </c>
      <c r="E4683" s="16" t="b">
        <v>1</v>
      </c>
      <c r="F4683" s="38" t="s">
        <v>15226</v>
      </c>
    </row>
    <row r="4684" spans="1:6" x14ac:dyDescent="0.2">
      <c r="A4684" s="92"/>
      <c r="B4684" s="5" t="s">
        <v>10268</v>
      </c>
      <c r="C4684" s="5" t="s">
        <v>10269</v>
      </c>
      <c r="D4684" s="5" t="s">
        <v>1951</v>
      </c>
      <c r="E4684" s="16" t="b">
        <v>1</v>
      </c>
      <c r="F4684" s="38" t="s">
        <v>15227</v>
      </c>
    </row>
    <row r="4685" spans="1:6" x14ac:dyDescent="0.2">
      <c r="A4685" s="92"/>
      <c r="B4685" s="5" t="s">
        <v>15825</v>
      </c>
      <c r="C4685" s="5" t="s">
        <v>15826</v>
      </c>
      <c r="D4685" s="5" t="s">
        <v>1951</v>
      </c>
      <c r="E4685" s="16" t="b">
        <v>1</v>
      </c>
      <c r="F4685" s="38" t="s">
        <v>15827</v>
      </c>
    </row>
    <row r="4686" spans="1:6" x14ac:dyDescent="0.2">
      <c r="A4686" s="92"/>
      <c r="B4686" s="5" t="s">
        <v>10270</v>
      </c>
      <c r="C4686" s="5" t="s">
        <v>10271</v>
      </c>
      <c r="D4686" s="5" t="s">
        <v>1951</v>
      </c>
      <c r="E4686" s="16" t="b">
        <v>1</v>
      </c>
      <c r="F4686" s="38" t="s">
        <v>15228</v>
      </c>
    </row>
    <row r="4687" spans="1:6" x14ac:dyDescent="0.2">
      <c r="A4687" s="92"/>
      <c r="B4687" s="5" t="s">
        <v>10272</v>
      </c>
      <c r="C4687" s="5" t="s">
        <v>10273</v>
      </c>
      <c r="D4687" s="5" t="s">
        <v>1951</v>
      </c>
      <c r="E4687" s="16" t="b">
        <v>1</v>
      </c>
      <c r="F4687" s="38" t="s">
        <v>15229</v>
      </c>
    </row>
    <row r="4688" spans="1:6" x14ac:dyDescent="0.2">
      <c r="A4688" s="92"/>
      <c r="B4688" s="5" t="s">
        <v>10274</v>
      </c>
      <c r="C4688" s="5" t="s">
        <v>10275</v>
      </c>
      <c r="D4688" s="5" t="s">
        <v>1951</v>
      </c>
      <c r="E4688" s="16" t="b">
        <v>1</v>
      </c>
      <c r="F4688" s="38" t="s">
        <v>15230</v>
      </c>
    </row>
    <row r="4689" spans="1:6" x14ac:dyDescent="0.2">
      <c r="A4689" s="92"/>
      <c r="B4689" s="5" t="s">
        <v>10276</v>
      </c>
      <c r="C4689" s="5" t="s">
        <v>10277</v>
      </c>
      <c r="D4689" s="5" t="s">
        <v>1951</v>
      </c>
      <c r="E4689" s="16" t="b">
        <v>1</v>
      </c>
      <c r="F4689" s="38" t="s">
        <v>15231</v>
      </c>
    </row>
    <row r="4690" spans="1:6" x14ac:dyDescent="0.2">
      <c r="A4690" s="92"/>
      <c r="B4690" s="5" t="s">
        <v>10278</v>
      </c>
      <c r="C4690" s="5" t="s">
        <v>10279</v>
      </c>
      <c r="D4690" s="5" t="s">
        <v>1951</v>
      </c>
      <c r="E4690" s="16" t="b">
        <v>1</v>
      </c>
      <c r="F4690" s="38" t="s">
        <v>15232</v>
      </c>
    </row>
    <row r="4691" spans="1:6" x14ac:dyDescent="0.2">
      <c r="A4691" s="92"/>
      <c r="B4691" s="5" t="s">
        <v>10280</v>
      </c>
      <c r="C4691" s="5" t="s">
        <v>10281</v>
      </c>
      <c r="D4691" s="5" t="s">
        <v>1951</v>
      </c>
      <c r="E4691" s="16" t="b">
        <v>1</v>
      </c>
      <c r="F4691" s="38" t="s">
        <v>15233</v>
      </c>
    </row>
    <row r="4692" spans="1:6" x14ac:dyDescent="0.2">
      <c r="A4692" s="92"/>
      <c r="B4692" s="5" t="s">
        <v>10282</v>
      </c>
      <c r="C4692" s="5" t="s">
        <v>10283</v>
      </c>
      <c r="D4692" s="5" t="s">
        <v>1951</v>
      </c>
      <c r="E4692" s="16" t="b">
        <v>1</v>
      </c>
      <c r="F4692" s="38" t="s">
        <v>15234</v>
      </c>
    </row>
    <row r="4693" spans="1:6" x14ac:dyDescent="0.2">
      <c r="A4693" s="92"/>
      <c r="B4693" s="5" t="s">
        <v>10284</v>
      </c>
      <c r="C4693" s="5" t="s">
        <v>10285</v>
      </c>
      <c r="D4693" s="5" t="s">
        <v>1951</v>
      </c>
      <c r="E4693" s="16" t="b">
        <v>1</v>
      </c>
      <c r="F4693" s="38" t="s">
        <v>15235</v>
      </c>
    </row>
    <row r="4694" spans="1:6" x14ac:dyDescent="0.2">
      <c r="A4694" s="92"/>
      <c r="B4694" s="5" t="s">
        <v>16711</v>
      </c>
      <c r="C4694" s="5" t="s">
        <v>16712</v>
      </c>
      <c r="D4694" s="5" t="s">
        <v>1912</v>
      </c>
      <c r="E4694" s="16" t="b">
        <v>1</v>
      </c>
      <c r="F4694" s="44" t="s">
        <v>11653</v>
      </c>
    </row>
    <row r="4695" spans="1:6" x14ac:dyDescent="0.2">
      <c r="A4695" s="92"/>
      <c r="B4695" s="5" t="s">
        <v>10286</v>
      </c>
      <c r="C4695" s="5" t="s">
        <v>10287</v>
      </c>
      <c r="D4695" s="5" t="s">
        <v>1951</v>
      </c>
      <c r="E4695" s="16" t="b">
        <v>1</v>
      </c>
      <c r="F4695" s="38" t="s">
        <v>15236</v>
      </c>
    </row>
    <row r="4696" spans="1:6" x14ac:dyDescent="0.2">
      <c r="A4696" s="92"/>
      <c r="B4696" s="5" t="s">
        <v>10288</v>
      </c>
      <c r="C4696" s="5" t="s">
        <v>10289</v>
      </c>
      <c r="D4696" s="5" t="s">
        <v>1951</v>
      </c>
      <c r="E4696" s="16" t="b">
        <v>1</v>
      </c>
      <c r="F4696" s="38" t="s">
        <v>15237</v>
      </c>
    </row>
    <row r="4697" spans="1:6" x14ac:dyDescent="0.2">
      <c r="A4697" s="92"/>
      <c r="B4697" s="5" t="s">
        <v>10290</v>
      </c>
      <c r="C4697" s="5" t="s">
        <v>10291</v>
      </c>
      <c r="D4697" s="5" t="s">
        <v>1951</v>
      </c>
      <c r="E4697" s="16" t="b">
        <v>1</v>
      </c>
      <c r="F4697" s="38" t="s">
        <v>15238</v>
      </c>
    </row>
    <row r="4698" spans="1:6" x14ac:dyDescent="0.2">
      <c r="A4698" s="92"/>
      <c r="B4698" s="5" t="s">
        <v>10292</v>
      </c>
      <c r="C4698" s="5" t="s">
        <v>10293</v>
      </c>
      <c r="D4698" s="5" t="s">
        <v>1951</v>
      </c>
      <c r="E4698" s="16" t="b">
        <v>1</v>
      </c>
      <c r="F4698" s="38" t="s">
        <v>15239</v>
      </c>
    </row>
    <row r="4699" spans="1:6" x14ac:dyDescent="0.2">
      <c r="A4699" s="92"/>
      <c r="B4699" s="5" t="s">
        <v>10294</v>
      </c>
      <c r="C4699" s="5" t="s">
        <v>10295</v>
      </c>
      <c r="D4699" s="5" t="s">
        <v>1951</v>
      </c>
      <c r="E4699" s="16" t="b">
        <v>1</v>
      </c>
      <c r="F4699" s="38" t="s">
        <v>15240</v>
      </c>
    </row>
    <row r="4700" spans="1:6" x14ac:dyDescent="0.2">
      <c r="A4700" s="92"/>
      <c r="B4700" s="5" t="s">
        <v>10296</v>
      </c>
      <c r="C4700" s="5" t="s">
        <v>10297</v>
      </c>
      <c r="D4700" s="5" t="s">
        <v>1951</v>
      </c>
      <c r="E4700" s="16" t="b">
        <v>1</v>
      </c>
      <c r="F4700" s="38" t="s">
        <v>15241</v>
      </c>
    </row>
    <row r="4701" spans="1:6" x14ac:dyDescent="0.2">
      <c r="A4701" s="92"/>
      <c r="B4701" s="5" t="s">
        <v>10298</v>
      </c>
      <c r="C4701" s="5" t="s">
        <v>10299</v>
      </c>
      <c r="D4701" s="5" t="s">
        <v>1951</v>
      </c>
      <c r="E4701" s="16" t="b">
        <v>1</v>
      </c>
      <c r="F4701" s="38" t="s">
        <v>15242</v>
      </c>
    </row>
    <row r="4702" spans="1:6" x14ac:dyDescent="0.2">
      <c r="A4702" s="92"/>
      <c r="B4702" s="5" t="s">
        <v>10300</v>
      </c>
      <c r="C4702" s="5" t="s">
        <v>10301</v>
      </c>
      <c r="D4702" s="5" t="s">
        <v>1951</v>
      </c>
      <c r="E4702" s="16" t="b">
        <v>1</v>
      </c>
      <c r="F4702" s="38" t="s">
        <v>15243</v>
      </c>
    </row>
    <row r="4703" spans="1:6" x14ac:dyDescent="0.2">
      <c r="A4703" s="92"/>
      <c r="B4703" s="5" t="s">
        <v>16713</v>
      </c>
      <c r="C4703" s="5" t="s">
        <v>16714</v>
      </c>
      <c r="D4703" s="5" t="s">
        <v>1912</v>
      </c>
      <c r="E4703" s="16" t="b">
        <v>1</v>
      </c>
      <c r="F4703" s="44" t="s">
        <v>11653</v>
      </c>
    </row>
    <row r="4704" spans="1:6" x14ac:dyDescent="0.2">
      <c r="A4704" s="92"/>
      <c r="B4704" s="5" t="s">
        <v>10302</v>
      </c>
      <c r="C4704" s="5" t="s">
        <v>10303</v>
      </c>
      <c r="D4704" s="5" t="s">
        <v>1951</v>
      </c>
      <c r="E4704" s="16" t="b">
        <v>1</v>
      </c>
      <c r="F4704" s="38" t="s">
        <v>15244</v>
      </c>
    </row>
    <row r="4705" spans="1:6" x14ac:dyDescent="0.2">
      <c r="A4705" s="92"/>
      <c r="B4705" s="5" t="s">
        <v>10304</v>
      </c>
      <c r="C4705" s="5" t="s">
        <v>3973</v>
      </c>
      <c r="D4705" s="25" t="s">
        <v>2840</v>
      </c>
      <c r="E4705" s="26" t="b">
        <v>0</v>
      </c>
      <c r="F4705" s="44" t="s">
        <v>11653</v>
      </c>
    </row>
    <row r="4706" spans="1:6" x14ac:dyDescent="0.2">
      <c r="A4706" s="92"/>
      <c r="B4706" s="5" t="s">
        <v>10305</v>
      </c>
      <c r="C4706" s="5" t="s">
        <v>10306</v>
      </c>
      <c r="D4706" s="5" t="s">
        <v>1951</v>
      </c>
      <c r="E4706" s="16" t="b">
        <v>1</v>
      </c>
      <c r="F4706" s="38" t="s">
        <v>15245</v>
      </c>
    </row>
    <row r="4707" spans="1:6" x14ac:dyDescent="0.2">
      <c r="A4707" s="92"/>
      <c r="B4707" s="5" t="s">
        <v>10307</v>
      </c>
      <c r="C4707" s="5" t="s">
        <v>10308</v>
      </c>
      <c r="D4707" s="5" t="s">
        <v>1951</v>
      </c>
      <c r="E4707" s="16" t="b">
        <v>1</v>
      </c>
      <c r="F4707" s="38" t="s">
        <v>15246</v>
      </c>
    </row>
    <row r="4708" spans="1:6" x14ac:dyDescent="0.2">
      <c r="A4708" s="92"/>
      <c r="B4708" s="5" t="s">
        <v>10309</v>
      </c>
      <c r="C4708" s="5" t="s">
        <v>10310</v>
      </c>
      <c r="D4708" s="5" t="s">
        <v>1951</v>
      </c>
      <c r="E4708" s="16" t="b">
        <v>1</v>
      </c>
      <c r="F4708" s="38" t="s">
        <v>15247</v>
      </c>
    </row>
    <row r="4709" spans="1:6" x14ac:dyDescent="0.2">
      <c r="A4709" s="92"/>
      <c r="B4709" s="5" t="s">
        <v>10311</v>
      </c>
      <c r="C4709" s="5" t="s">
        <v>10312</v>
      </c>
      <c r="D4709" s="5" t="s">
        <v>1951</v>
      </c>
      <c r="E4709" s="16" t="b">
        <v>1</v>
      </c>
      <c r="F4709" s="38" t="s">
        <v>15248</v>
      </c>
    </row>
    <row r="4710" spans="1:6" x14ac:dyDescent="0.2">
      <c r="A4710" s="92"/>
      <c r="B4710" s="5" t="s">
        <v>10313</v>
      </c>
      <c r="C4710" s="5" t="s">
        <v>10314</v>
      </c>
      <c r="D4710" s="5" t="s">
        <v>1951</v>
      </c>
      <c r="E4710" s="16" t="b">
        <v>1</v>
      </c>
      <c r="F4710" s="38" t="s">
        <v>15249</v>
      </c>
    </row>
    <row r="4711" spans="1:6" x14ac:dyDescent="0.2">
      <c r="A4711" s="92"/>
      <c r="B4711" s="5" t="s">
        <v>10315</v>
      </c>
      <c r="C4711" s="5" t="s">
        <v>10316</v>
      </c>
      <c r="D4711" s="5" t="s">
        <v>1951</v>
      </c>
      <c r="E4711" s="16" t="b">
        <v>1</v>
      </c>
      <c r="F4711" s="38" t="s">
        <v>15250</v>
      </c>
    </row>
    <row r="4712" spans="1:6" x14ac:dyDescent="0.2">
      <c r="A4712" s="92"/>
      <c r="B4712" s="5" t="s">
        <v>10317</v>
      </c>
      <c r="C4712" s="5" t="s">
        <v>10318</v>
      </c>
      <c r="D4712" s="5" t="s">
        <v>1951</v>
      </c>
      <c r="E4712" s="16" t="b">
        <v>1</v>
      </c>
      <c r="F4712" s="38" t="s">
        <v>15251</v>
      </c>
    </row>
    <row r="4713" spans="1:6" x14ac:dyDescent="0.2">
      <c r="A4713" s="92"/>
      <c r="B4713" s="5" t="s">
        <v>10319</v>
      </c>
      <c r="C4713" s="5" t="s">
        <v>10320</v>
      </c>
      <c r="D4713" s="5" t="s">
        <v>1951</v>
      </c>
      <c r="E4713" s="16" t="b">
        <v>1</v>
      </c>
      <c r="F4713" s="38" t="s">
        <v>15252</v>
      </c>
    </row>
    <row r="4714" spans="1:6" x14ac:dyDescent="0.2">
      <c r="A4714" s="92"/>
      <c r="B4714" s="5" t="s">
        <v>10321</v>
      </c>
      <c r="C4714" s="5" t="s">
        <v>10322</v>
      </c>
      <c r="D4714" s="5" t="s">
        <v>1951</v>
      </c>
      <c r="E4714" s="16" t="b">
        <v>1</v>
      </c>
      <c r="F4714" s="38" t="s">
        <v>15253</v>
      </c>
    </row>
    <row r="4715" spans="1:6" x14ac:dyDescent="0.2">
      <c r="A4715" s="92"/>
      <c r="B4715" s="5" t="s">
        <v>16715</v>
      </c>
      <c r="C4715" s="5" t="s">
        <v>16716</v>
      </c>
      <c r="D4715" s="5" t="s">
        <v>1912</v>
      </c>
      <c r="E4715" s="16" t="b">
        <v>1</v>
      </c>
      <c r="F4715" s="44" t="s">
        <v>11653</v>
      </c>
    </row>
    <row r="4716" spans="1:6" x14ac:dyDescent="0.2">
      <c r="A4716" s="92"/>
      <c r="B4716" s="5" t="s">
        <v>10323</v>
      </c>
      <c r="C4716" s="5" t="s">
        <v>10324</v>
      </c>
      <c r="D4716" s="5" t="s">
        <v>1951</v>
      </c>
      <c r="E4716" s="16" t="b">
        <v>1</v>
      </c>
      <c r="F4716" s="38" t="s">
        <v>15254</v>
      </c>
    </row>
    <row r="4717" spans="1:6" x14ac:dyDescent="0.2">
      <c r="A4717" s="92"/>
      <c r="B4717" s="5" t="s">
        <v>10325</v>
      </c>
      <c r="C4717" s="5" t="s">
        <v>10326</v>
      </c>
      <c r="D4717" s="5" t="s">
        <v>1951</v>
      </c>
      <c r="E4717" s="16" t="b">
        <v>1</v>
      </c>
      <c r="F4717" s="38" t="s">
        <v>15255</v>
      </c>
    </row>
    <row r="4718" spans="1:6" x14ac:dyDescent="0.2">
      <c r="A4718" s="92"/>
      <c r="B4718" s="5" t="s">
        <v>16718</v>
      </c>
      <c r="C4718" s="5" t="s">
        <v>16717</v>
      </c>
      <c r="D4718" s="5" t="s">
        <v>1912</v>
      </c>
      <c r="E4718" s="16" t="b">
        <v>1</v>
      </c>
      <c r="F4718" s="44" t="s">
        <v>11653</v>
      </c>
    </row>
    <row r="4719" spans="1:6" x14ac:dyDescent="0.2">
      <c r="A4719" s="92"/>
      <c r="B4719" s="5" t="s">
        <v>10327</v>
      </c>
      <c r="C4719" s="5" t="s">
        <v>10328</v>
      </c>
      <c r="D4719" s="5" t="s">
        <v>1951</v>
      </c>
      <c r="E4719" s="16" t="b">
        <v>1</v>
      </c>
      <c r="F4719" s="38" t="s">
        <v>15256</v>
      </c>
    </row>
    <row r="4720" spans="1:6" x14ac:dyDescent="0.2">
      <c r="A4720" s="92"/>
      <c r="B4720" s="5" t="s">
        <v>15828</v>
      </c>
      <c r="C4720" s="5" t="s">
        <v>15829</v>
      </c>
      <c r="D4720" s="5" t="s">
        <v>1951</v>
      </c>
      <c r="E4720" s="16" t="b">
        <v>1</v>
      </c>
      <c r="F4720" s="38" t="s">
        <v>15830</v>
      </c>
    </row>
    <row r="4721" spans="1:6" x14ac:dyDescent="0.2">
      <c r="A4721" s="92"/>
      <c r="B4721" s="5" t="s">
        <v>10329</v>
      </c>
      <c r="C4721" s="5" t="s">
        <v>10330</v>
      </c>
      <c r="D4721" s="5" t="s">
        <v>1951</v>
      </c>
      <c r="E4721" s="16" t="b">
        <v>1</v>
      </c>
      <c r="F4721" s="38" t="s">
        <v>15257</v>
      </c>
    </row>
    <row r="4722" spans="1:6" x14ac:dyDescent="0.2">
      <c r="A4722" s="92"/>
      <c r="B4722" s="5" t="s">
        <v>10331</v>
      </c>
      <c r="C4722" s="5" t="s">
        <v>10332</v>
      </c>
      <c r="D4722" s="5" t="s">
        <v>1951</v>
      </c>
      <c r="E4722" s="16" t="b">
        <v>1</v>
      </c>
      <c r="F4722" s="38" t="s">
        <v>15258</v>
      </c>
    </row>
    <row r="4723" spans="1:6" x14ac:dyDescent="0.2">
      <c r="A4723" s="92"/>
      <c r="B4723" s="5" t="s">
        <v>10333</v>
      </c>
      <c r="C4723" s="5" t="s">
        <v>10334</v>
      </c>
      <c r="D4723" s="5" t="s">
        <v>1951</v>
      </c>
      <c r="E4723" s="16" t="b">
        <v>1</v>
      </c>
      <c r="F4723" s="38" t="s">
        <v>15259</v>
      </c>
    </row>
    <row r="4724" spans="1:6" x14ac:dyDescent="0.2">
      <c r="A4724" s="92"/>
      <c r="B4724" s="5" t="s">
        <v>10335</v>
      </c>
      <c r="C4724" s="5" t="s">
        <v>10336</v>
      </c>
      <c r="D4724" s="5" t="s">
        <v>1951</v>
      </c>
      <c r="E4724" s="16" t="b">
        <v>1</v>
      </c>
      <c r="F4724" s="38" t="s">
        <v>15260</v>
      </c>
    </row>
    <row r="4725" spans="1:6" x14ac:dyDescent="0.2">
      <c r="A4725" s="92"/>
      <c r="B4725" s="5" t="s">
        <v>15843</v>
      </c>
      <c r="C4725" s="5" t="s">
        <v>15844</v>
      </c>
      <c r="D4725" s="5" t="s">
        <v>1951</v>
      </c>
      <c r="E4725" s="16" t="b">
        <v>1</v>
      </c>
      <c r="F4725" s="38" t="s">
        <v>15845</v>
      </c>
    </row>
    <row r="4726" spans="1:6" x14ac:dyDescent="0.2">
      <c r="A4726" s="92"/>
      <c r="B4726" s="5" t="s">
        <v>10337</v>
      </c>
      <c r="C4726" s="5" t="s">
        <v>10338</v>
      </c>
      <c r="D4726" s="5" t="s">
        <v>1951</v>
      </c>
      <c r="E4726" s="16" t="b">
        <v>1</v>
      </c>
      <c r="F4726" s="38" t="s">
        <v>15261</v>
      </c>
    </row>
    <row r="4727" spans="1:6" x14ac:dyDescent="0.2">
      <c r="A4727" s="92"/>
      <c r="B4727" s="5" t="s">
        <v>10339</v>
      </c>
      <c r="C4727" s="5" t="s">
        <v>10340</v>
      </c>
      <c r="D4727" s="5" t="s">
        <v>1951</v>
      </c>
      <c r="E4727" s="16" t="b">
        <v>1</v>
      </c>
      <c r="F4727" s="38" t="s">
        <v>15262</v>
      </c>
    </row>
    <row r="4728" spans="1:6" x14ac:dyDescent="0.2">
      <c r="A4728" s="92"/>
      <c r="B4728" s="5" t="s">
        <v>16719</v>
      </c>
      <c r="C4728" s="5" t="s">
        <v>16720</v>
      </c>
      <c r="D4728" s="5" t="s">
        <v>1912</v>
      </c>
      <c r="E4728" s="16" t="b">
        <v>1</v>
      </c>
      <c r="F4728" s="44" t="s">
        <v>11653</v>
      </c>
    </row>
    <row r="4729" spans="1:6" x14ac:dyDescent="0.2">
      <c r="A4729" s="92"/>
      <c r="B4729" s="5" t="s">
        <v>15846</v>
      </c>
      <c r="C4729" s="5" t="s">
        <v>15847</v>
      </c>
      <c r="D4729" s="5" t="s">
        <v>1951</v>
      </c>
      <c r="E4729" s="16" t="b">
        <v>1</v>
      </c>
      <c r="F4729" s="38" t="s">
        <v>15848</v>
      </c>
    </row>
    <row r="4730" spans="1:6" x14ac:dyDescent="0.2">
      <c r="A4730" s="92"/>
      <c r="B4730" s="5" t="s">
        <v>10341</v>
      </c>
      <c r="C4730" s="5" t="s">
        <v>10342</v>
      </c>
      <c r="D4730" s="5" t="s">
        <v>1951</v>
      </c>
      <c r="E4730" s="16" t="b">
        <v>1</v>
      </c>
      <c r="F4730" s="38" t="s">
        <v>15263</v>
      </c>
    </row>
    <row r="4731" spans="1:6" x14ac:dyDescent="0.2">
      <c r="A4731" s="92"/>
      <c r="B4731" s="5" t="s">
        <v>10343</v>
      </c>
      <c r="C4731" s="5" t="s">
        <v>10344</v>
      </c>
      <c r="D4731" s="5" t="s">
        <v>1951</v>
      </c>
      <c r="E4731" s="16" t="b">
        <v>1</v>
      </c>
      <c r="F4731" s="38" t="s">
        <v>15264</v>
      </c>
    </row>
    <row r="4732" spans="1:6" x14ac:dyDescent="0.2">
      <c r="A4732" s="92"/>
      <c r="B4732" s="5" t="s">
        <v>10345</v>
      </c>
      <c r="C4732" s="5" t="s">
        <v>10346</v>
      </c>
      <c r="D4732" s="5" t="s">
        <v>1951</v>
      </c>
      <c r="E4732" s="16" t="b">
        <v>1</v>
      </c>
      <c r="F4732" s="38" t="s">
        <v>15265</v>
      </c>
    </row>
    <row r="4733" spans="1:6" x14ac:dyDescent="0.2">
      <c r="A4733" s="92"/>
      <c r="B4733" s="5" t="s">
        <v>15849</v>
      </c>
      <c r="C4733" s="5" t="s">
        <v>15850</v>
      </c>
      <c r="D4733" s="5" t="s">
        <v>1951</v>
      </c>
      <c r="E4733" s="16" t="b">
        <v>1</v>
      </c>
      <c r="F4733" s="38" t="s">
        <v>15851</v>
      </c>
    </row>
    <row r="4734" spans="1:6" x14ac:dyDescent="0.2">
      <c r="A4734" s="92"/>
      <c r="B4734" s="5" t="s">
        <v>10347</v>
      </c>
      <c r="C4734" s="5" t="s">
        <v>10348</v>
      </c>
      <c r="D4734" s="5" t="s">
        <v>1951</v>
      </c>
      <c r="E4734" s="16" t="b">
        <v>1</v>
      </c>
      <c r="F4734" s="38" t="s">
        <v>15266</v>
      </c>
    </row>
    <row r="4735" spans="1:6" x14ac:dyDescent="0.2">
      <c r="A4735" s="92"/>
      <c r="B4735" s="5" t="s">
        <v>10349</v>
      </c>
      <c r="C4735" s="5" t="s">
        <v>10350</v>
      </c>
      <c r="D4735" s="5" t="s">
        <v>1951</v>
      </c>
      <c r="E4735" s="16" t="b">
        <v>1</v>
      </c>
      <c r="F4735" s="38" t="s">
        <v>15267</v>
      </c>
    </row>
    <row r="4736" spans="1:6" x14ac:dyDescent="0.2">
      <c r="A4736" s="92"/>
      <c r="B4736" s="5" t="s">
        <v>10351</v>
      </c>
      <c r="C4736" s="5" t="s">
        <v>10352</v>
      </c>
      <c r="D4736" s="5" t="s">
        <v>1951</v>
      </c>
      <c r="E4736" s="16" t="b">
        <v>1</v>
      </c>
      <c r="F4736" s="38" t="s">
        <v>15268</v>
      </c>
    </row>
    <row r="4737" spans="1:6" x14ac:dyDescent="0.2">
      <c r="A4737" s="92"/>
      <c r="B4737" s="5" t="s">
        <v>10353</v>
      </c>
      <c r="C4737" s="5" t="s">
        <v>10354</v>
      </c>
      <c r="D4737" s="5" t="s">
        <v>1951</v>
      </c>
      <c r="E4737" s="16" t="b">
        <v>1</v>
      </c>
      <c r="F4737" s="38" t="s">
        <v>15269</v>
      </c>
    </row>
    <row r="4738" spans="1:6" x14ac:dyDescent="0.2">
      <c r="A4738" s="92"/>
      <c r="B4738" s="5" t="s">
        <v>15852</v>
      </c>
      <c r="C4738" s="5" t="s">
        <v>15853</v>
      </c>
      <c r="D4738" s="5" t="s">
        <v>1951</v>
      </c>
      <c r="E4738" s="16" t="b">
        <v>1</v>
      </c>
      <c r="F4738" s="38" t="s">
        <v>15854</v>
      </c>
    </row>
    <row r="4739" spans="1:6" x14ac:dyDescent="0.2">
      <c r="A4739" s="92"/>
      <c r="B4739" s="5" t="s">
        <v>10355</v>
      </c>
      <c r="C4739" s="5" t="s">
        <v>10356</v>
      </c>
      <c r="D4739" s="5" t="s">
        <v>1951</v>
      </c>
      <c r="E4739" s="16" t="b">
        <v>1</v>
      </c>
      <c r="F4739" s="38" t="s">
        <v>15270</v>
      </c>
    </row>
    <row r="4740" spans="1:6" x14ac:dyDescent="0.2">
      <c r="A4740" s="92"/>
      <c r="B4740" s="5" t="s">
        <v>10357</v>
      </c>
      <c r="C4740" s="5" t="s">
        <v>10358</v>
      </c>
      <c r="D4740" s="5" t="s">
        <v>1951</v>
      </c>
      <c r="E4740" s="16" t="b">
        <v>1</v>
      </c>
      <c r="F4740" s="38" t="s">
        <v>15271</v>
      </c>
    </row>
    <row r="4741" spans="1:6" x14ac:dyDescent="0.2">
      <c r="A4741" s="92"/>
      <c r="B4741" s="5" t="s">
        <v>10359</v>
      </c>
      <c r="C4741" s="5" t="s">
        <v>10360</v>
      </c>
      <c r="D4741" s="5" t="s">
        <v>1951</v>
      </c>
      <c r="E4741" s="16" t="b">
        <v>1</v>
      </c>
      <c r="F4741" s="38" t="s">
        <v>15272</v>
      </c>
    </row>
    <row r="4742" spans="1:6" x14ac:dyDescent="0.2">
      <c r="A4742" s="92"/>
      <c r="B4742" s="5" t="s">
        <v>10361</v>
      </c>
      <c r="C4742" s="5" t="s">
        <v>10362</v>
      </c>
      <c r="D4742" s="5" t="s">
        <v>1951</v>
      </c>
      <c r="E4742" s="16" t="b">
        <v>1</v>
      </c>
      <c r="F4742" s="38" t="s">
        <v>15273</v>
      </c>
    </row>
    <row r="4743" spans="1:6" x14ac:dyDescent="0.2">
      <c r="A4743" s="92"/>
      <c r="B4743" s="5" t="s">
        <v>10363</v>
      </c>
      <c r="C4743" s="5" t="s">
        <v>10364</v>
      </c>
      <c r="D4743" s="5" t="s">
        <v>1951</v>
      </c>
      <c r="E4743" s="16" t="b">
        <v>1</v>
      </c>
      <c r="F4743" s="38" t="s">
        <v>15274</v>
      </c>
    </row>
    <row r="4744" spans="1:6" x14ac:dyDescent="0.2">
      <c r="A4744" s="92"/>
      <c r="B4744" s="5" t="s">
        <v>16721</v>
      </c>
      <c r="C4744" s="5" t="s">
        <v>16722</v>
      </c>
      <c r="D4744" s="5" t="s">
        <v>1951</v>
      </c>
      <c r="E4744" s="16" t="b">
        <v>1</v>
      </c>
      <c r="F4744" s="44" t="s">
        <v>11653</v>
      </c>
    </row>
    <row r="4745" spans="1:6" x14ac:dyDescent="0.2">
      <c r="A4745" s="92"/>
      <c r="B4745" s="5" t="s">
        <v>10365</v>
      </c>
      <c r="C4745" s="5" t="s">
        <v>10366</v>
      </c>
      <c r="D4745" s="5" t="s">
        <v>1951</v>
      </c>
      <c r="E4745" s="16" t="b">
        <v>1</v>
      </c>
      <c r="F4745" s="38" t="s">
        <v>15275</v>
      </c>
    </row>
    <row r="4746" spans="1:6" x14ac:dyDescent="0.2">
      <c r="A4746" s="92"/>
      <c r="B4746" s="5" t="s">
        <v>10367</v>
      </c>
      <c r="C4746" s="5" t="s">
        <v>10368</v>
      </c>
      <c r="D4746" s="5" t="s">
        <v>1951</v>
      </c>
      <c r="E4746" s="16" t="b">
        <v>1</v>
      </c>
      <c r="F4746" s="38" t="s">
        <v>15276</v>
      </c>
    </row>
    <row r="4747" spans="1:6" x14ac:dyDescent="0.2">
      <c r="A4747" s="92"/>
      <c r="B4747" s="5" t="s">
        <v>10369</v>
      </c>
      <c r="C4747" s="5" t="s">
        <v>3983</v>
      </c>
      <c r="D4747" s="25" t="s">
        <v>2840</v>
      </c>
      <c r="E4747" s="26" t="b">
        <v>0</v>
      </c>
      <c r="F4747" s="44" t="s">
        <v>11653</v>
      </c>
    </row>
    <row r="4748" spans="1:6" x14ac:dyDescent="0.2">
      <c r="A4748" s="92"/>
      <c r="B4748" s="5" t="s">
        <v>10370</v>
      </c>
      <c r="C4748" s="5" t="s">
        <v>10371</v>
      </c>
      <c r="D4748" s="5" t="s">
        <v>1951</v>
      </c>
      <c r="E4748" s="16" t="b">
        <v>1</v>
      </c>
      <c r="F4748" s="38" t="s">
        <v>15277</v>
      </c>
    </row>
    <row r="4749" spans="1:6" x14ac:dyDescent="0.2">
      <c r="A4749" s="92"/>
      <c r="B4749" s="5" t="s">
        <v>10372</v>
      </c>
      <c r="C4749" s="5" t="s">
        <v>10373</v>
      </c>
      <c r="D4749" s="5" t="s">
        <v>1951</v>
      </c>
      <c r="E4749" s="16" t="b">
        <v>1</v>
      </c>
      <c r="F4749" s="38" t="s">
        <v>15278</v>
      </c>
    </row>
    <row r="4750" spans="1:6" x14ac:dyDescent="0.2">
      <c r="A4750" s="92"/>
      <c r="B4750" s="5" t="s">
        <v>10374</v>
      </c>
      <c r="C4750" s="5" t="s">
        <v>10375</v>
      </c>
      <c r="D4750" s="5" t="s">
        <v>1951</v>
      </c>
      <c r="E4750" s="16" t="b">
        <v>1</v>
      </c>
      <c r="F4750" s="38" t="s">
        <v>15279</v>
      </c>
    </row>
    <row r="4751" spans="1:6" x14ac:dyDescent="0.2">
      <c r="A4751" s="92"/>
      <c r="B4751" s="5" t="s">
        <v>10376</v>
      </c>
      <c r="C4751" s="5" t="s">
        <v>10377</v>
      </c>
      <c r="D4751" s="5" t="s">
        <v>1951</v>
      </c>
      <c r="E4751" s="16" t="b">
        <v>1</v>
      </c>
      <c r="F4751" s="38" t="s">
        <v>15280</v>
      </c>
    </row>
    <row r="4752" spans="1:6" x14ac:dyDescent="0.2">
      <c r="A4752" s="92"/>
      <c r="B4752" s="5" t="s">
        <v>10378</v>
      </c>
      <c r="C4752" s="5" t="s">
        <v>10379</v>
      </c>
      <c r="D4752" s="5" t="s">
        <v>1951</v>
      </c>
      <c r="E4752" s="16" t="b">
        <v>1</v>
      </c>
      <c r="F4752" s="38" t="s">
        <v>15281</v>
      </c>
    </row>
    <row r="4753" spans="1:6" x14ac:dyDescent="0.2">
      <c r="A4753" s="92"/>
      <c r="B4753" s="5" t="s">
        <v>16723</v>
      </c>
      <c r="C4753" s="5" t="s">
        <v>16724</v>
      </c>
      <c r="D4753" s="5" t="s">
        <v>1912</v>
      </c>
      <c r="E4753" s="16" t="b">
        <v>1</v>
      </c>
      <c r="F4753" s="44" t="s">
        <v>11653</v>
      </c>
    </row>
    <row r="4754" spans="1:6" x14ac:dyDescent="0.2">
      <c r="A4754" s="92"/>
      <c r="B4754" s="5" t="s">
        <v>10380</v>
      </c>
      <c r="C4754" s="5" t="s">
        <v>10381</v>
      </c>
      <c r="D4754" s="5" t="s">
        <v>1951</v>
      </c>
      <c r="E4754" s="16" t="b">
        <v>1</v>
      </c>
      <c r="F4754" s="38" t="s">
        <v>15282</v>
      </c>
    </row>
    <row r="4755" spans="1:6" x14ac:dyDescent="0.2">
      <c r="A4755" s="92"/>
      <c r="B4755" s="5" t="s">
        <v>16725</v>
      </c>
      <c r="C4755" s="5" t="s">
        <v>16726</v>
      </c>
      <c r="D4755" s="5" t="s">
        <v>1912</v>
      </c>
      <c r="E4755" s="16" t="b">
        <v>1</v>
      </c>
      <c r="F4755" s="44" t="s">
        <v>11653</v>
      </c>
    </row>
    <row r="4756" spans="1:6" x14ac:dyDescent="0.2">
      <c r="A4756" s="92"/>
      <c r="B4756" s="5" t="s">
        <v>10382</v>
      </c>
      <c r="C4756" s="5" t="s">
        <v>10383</v>
      </c>
      <c r="D4756" s="5" t="s">
        <v>1951</v>
      </c>
      <c r="E4756" s="16" t="b">
        <v>1</v>
      </c>
      <c r="F4756" s="38" t="s">
        <v>15283</v>
      </c>
    </row>
    <row r="4757" spans="1:6" x14ac:dyDescent="0.2">
      <c r="A4757" s="92"/>
      <c r="B4757" s="5" t="s">
        <v>10384</v>
      </c>
      <c r="C4757" s="5" t="s">
        <v>10385</v>
      </c>
      <c r="D4757" s="5" t="s">
        <v>1951</v>
      </c>
      <c r="E4757" s="16" t="b">
        <v>1</v>
      </c>
      <c r="F4757" s="38" t="s">
        <v>15284</v>
      </c>
    </row>
    <row r="4758" spans="1:6" x14ac:dyDescent="0.2">
      <c r="A4758" s="92"/>
      <c r="B4758" s="5" t="s">
        <v>10386</v>
      </c>
      <c r="C4758" s="5" t="s">
        <v>10387</v>
      </c>
      <c r="D4758" s="5" t="s">
        <v>1951</v>
      </c>
      <c r="E4758" s="16" t="b">
        <v>1</v>
      </c>
      <c r="F4758" s="38" t="s">
        <v>15285</v>
      </c>
    </row>
    <row r="4759" spans="1:6" x14ac:dyDescent="0.2">
      <c r="A4759" s="92"/>
      <c r="B4759" s="5" t="s">
        <v>10388</v>
      </c>
      <c r="C4759" s="5" t="s">
        <v>10389</v>
      </c>
      <c r="D4759" s="5" t="s">
        <v>1951</v>
      </c>
      <c r="E4759" s="16" t="b">
        <v>1</v>
      </c>
      <c r="F4759" s="38" t="s">
        <v>15286</v>
      </c>
    </row>
    <row r="4760" spans="1:6" x14ac:dyDescent="0.2">
      <c r="A4760" s="92"/>
      <c r="B4760" s="5" t="s">
        <v>10390</v>
      </c>
      <c r="C4760" s="5" t="s">
        <v>10391</v>
      </c>
      <c r="D4760" s="5" t="s">
        <v>1951</v>
      </c>
      <c r="E4760" s="16" t="b">
        <v>1</v>
      </c>
      <c r="F4760" s="38" t="s">
        <v>15287</v>
      </c>
    </row>
    <row r="4761" spans="1:6" x14ac:dyDescent="0.2">
      <c r="A4761" s="92"/>
      <c r="B4761" s="5" t="s">
        <v>10392</v>
      </c>
      <c r="C4761" s="5" t="s">
        <v>10393</v>
      </c>
      <c r="D4761" s="5" t="s">
        <v>1951</v>
      </c>
      <c r="E4761" s="16" t="b">
        <v>1</v>
      </c>
      <c r="F4761" s="38" t="s">
        <v>15288</v>
      </c>
    </row>
    <row r="4762" spans="1:6" x14ac:dyDescent="0.2">
      <c r="A4762" s="92"/>
      <c r="B4762" s="5" t="s">
        <v>10394</v>
      </c>
      <c r="C4762" s="5" t="s">
        <v>10395</v>
      </c>
      <c r="D4762" s="5" t="s">
        <v>1951</v>
      </c>
      <c r="E4762" s="16" t="b">
        <v>1</v>
      </c>
      <c r="F4762" s="38" t="s">
        <v>15289</v>
      </c>
    </row>
    <row r="4763" spans="1:6" x14ac:dyDescent="0.2">
      <c r="A4763" s="92"/>
      <c r="B4763" s="5" t="s">
        <v>10396</v>
      </c>
      <c r="C4763" s="5" t="s">
        <v>10397</v>
      </c>
      <c r="D4763" s="5" t="s">
        <v>1951</v>
      </c>
      <c r="E4763" s="16" t="b">
        <v>1</v>
      </c>
      <c r="F4763" s="38" t="s">
        <v>15290</v>
      </c>
    </row>
    <row r="4764" spans="1:6" x14ac:dyDescent="0.2">
      <c r="A4764" s="92"/>
      <c r="B4764" s="5" t="s">
        <v>10398</v>
      </c>
      <c r="C4764" s="5" t="s">
        <v>10399</v>
      </c>
      <c r="D4764" s="5" t="s">
        <v>1951</v>
      </c>
      <c r="E4764" s="16" t="b">
        <v>1</v>
      </c>
      <c r="F4764" s="38" t="s">
        <v>15291</v>
      </c>
    </row>
    <row r="4765" spans="1:6" x14ac:dyDescent="0.2">
      <c r="A4765" s="92"/>
      <c r="B4765" s="5" t="s">
        <v>15834</v>
      </c>
      <c r="C4765" s="5" t="s">
        <v>15835</v>
      </c>
      <c r="D4765" s="5" t="s">
        <v>1951</v>
      </c>
      <c r="E4765" s="16" t="b">
        <v>1</v>
      </c>
      <c r="F4765" s="38" t="s">
        <v>15836</v>
      </c>
    </row>
    <row r="4766" spans="1:6" x14ac:dyDescent="0.2">
      <c r="A4766" s="92"/>
      <c r="B4766" s="5" t="s">
        <v>10400</v>
      </c>
      <c r="C4766" s="5" t="s">
        <v>10401</v>
      </c>
      <c r="D4766" s="5" t="s">
        <v>1951</v>
      </c>
      <c r="E4766" s="16" t="b">
        <v>1</v>
      </c>
      <c r="F4766" s="38" t="s">
        <v>15292</v>
      </c>
    </row>
    <row r="4767" spans="1:6" x14ac:dyDescent="0.2">
      <c r="A4767" s="92"/>
      <c r="B4767" s="5" t="s">
        <v>15837</v>
      </c>
      <c r="C4767" s="5" t="s">
        <v>15838</v>
      </c>
      <c r="D4767" s="5" t="s">
        <v>1951</v>
      </c>
      <c r="E4767" s="16" t="b">
        <v>1</v>
      </c>
      <c r="F4767" s="38" t="s">
        <v>15839</v>
      </c>
    </row>
    <row r="4768" spans="1:6" x14ac:dyDescent="0.2">
      <c r="A4768" s="92"/>
      <c r="B4768" s="5" t="s">
        <v>10402</v>
      </c>
      <c r="C4768" s="5" t="s">
        <v>10403</v>
      </c>
      <c r="D4768" s="5" t="s">
        <v>1951</v>
      </c>
      <c r="E4768" s="16" t="b">
        <v>1</v>
      </c>
      <c r="F4768" s="38" t="s">
        <v>15293</v>
      </c>
    </row>
    <row r="4769" spans="1:6" x14ac:dyDescent="0.2">
      <c r="A4769" s="92"/>
      <c r="B4769" s="5" t="s">
        <v>10404</v>
      </c>
      <c r="C4769" s="5" t="s">
        <v>10405</v>
      </c>
      <c r="D4769" s="5" t="s">
        <v>1951</v>
      </c>
      <c r="E4769" s="16" t="b">
        <v>1</v>
      </c>
      <c r="F4769" s="38" t="s">
        <v>15294</v>
      </c>
    </row>
    <row r="4770" spans="1:6" x14ac:dyDescent="0.2">
      <c r="A4770" s="92"/>
      <c r="B4770" s="5" t="s">
        <v>10406</v>
      </c>
      <c r="C4770" s="5" t="s">
        <v>10407</v>
      </c>
      <c r="D4770" s="5" t="s">
        <v>1951</v>
      </c>
      <c r="E4770" s="16" t="b">
        <v>1</v>
      </c>
      <c r="F4770" s="38" t="s">
        <v>15295</v>
      </c>
    </row>
    <row r="4771" spans="1:6" x14ac:dyDescent="0.2">
      <c r="A4771" s="92"/>
      <c r="B4771" s="5" t="s">
        <v>15840</v>
      </c>
      <c r="C4771" s="5" t="s">
        <v>15841</v>
      </c>
      <c r="D4771" s="5" t="s">
        <v>1951</v>
      </c>
      <c r="E4771" s="16" t="b">
        <v>1</v>
      </c>
      <c r="F4771" s="38" t="s">
        <v>15842</v>
      </c>
    </row>
    <row r="4772" spans="1:6" x14ac:dyDescent="0.2">
      <c r="A4772" s="92"/>
      <c r="B4772" s="5" t="s">
        <v>10408</v>
      </c>
      <c r="C4772" s="5" t="s">
        <v>10409</v>
      </c>
      <c r="D4772" s="5" t="s">
        <v>1951</v>
      </c>
      <c r="E4772" s="16" t="b">
        <v>1</v>
      </c>
      <c r="F4772" s="38" t="s">
        <v>15296</v>
      </c>
    </row>
    <row r="4773" spans="1:6" x14ac:dyDescent="0.2">
      <c r="A4773" s="92"/>
      <c r="B4773" s="5" t="s">
        <v>10410</v>
      </c>
      <c r="C4773" s="5" t="s">
        <v>10411</v>
      </c>
      <c r="D4773" s="5" t="s">
        <v>1951</v>
      </c>
      <c r="E4773" s="16" t="b">
        <v>1</v>
      </c>
      <c r="F4773" s="38" t="s">
        <v>15297</v>
      </c>
    </row>
    <row r="4774" spans="1:6" x14ac:dyDescent="0.2">
      <c r="A4774" s="92"/>
      <c r="B4774" s="5" t="s">
        <v>10412</v>
      </c>
      <c r="C4774" s="5" t="s">
        <v>10413</v>
      </c>
      <c r="D4774" s="5" t="s">
        <v>1951</v>
      </c>
      <c r="E4774" s="16" t="b">
        <v>1</v>
      </c>
      <c r="F4774" s="38" t="s">
        <v>15298</v>
      </c>
    </row>
    <row r="4775" spans="1:6" x14ac:dyDescent="0.2">
      <c r="A4775" s="92"/>
      <c r="B4775" s="5" t="s">
        <v>10414</v>
      </c>
      <c r="C4775" s="5" t="s">
        <v>10415</v>
      </c>
      <c r="D4775" s="5" t="s">
        <v>1951</v>
      </c>
      <c r="E4775" s="16" t="b">
        <v>1</v>
      </c>
      <c r="F4775" s="38" t="s">
        <v>15299</v>
      </c>
    </row>
    <row r="4776" spans="1:6" x14ac:dyDescent="0.2">
      <c r="A4776" s="92"/>
      <c r="B4776" s="5" t="s">
        <v>16727</v>
      </c>
      <c r="C4776" s="5" t="s">
        <v>16728</v>
      </c>
      <c r="D4776" s="5" t="s">
        <v>1912</v>
      </c>
      <c r="E4776" s="16" t="b">
        <v>1</v>
      </c>
      <c r="F4776" s="44" t="s">
        <v>11653</v>
      </c>
    </row>
    <row r="4777" spans="1:6" x14ac:dyDescent="0.2">
      <c r="A4777" s="92"/>
      <c r="B4777" s="5" t="s">
        <v>10416</v>
      </c>
      <c r="C4777" s="5" t="s">
        <v>10417</v>
      </c>
      <c r="D4777" s="5" t="s">
        <v>1951</v>
      </c>
      <c r="E4777" s="16" t="b">
        <v>1</v>
      </c>
      <c r="F4777" s="38" t="s">
        <v>15300</v>
      </c>
    </row>
    <row r="4778" spans="1:6" x14ac:dyDescent="0.2">
      <c r="A4778" s="92"/>
      <c r="B4778" s="5" t="s">
        <v>10418</v>
      </c>
      <c r="C4778" s="5" t="s">
        <v>10419</v>
      </c>
      <c r="D4778" s="5" t="s">
        <v>1951</v>
      </c>
      <c r="E4778" s="16" t="b">
        <v>1</v>
      </c>
      <c r="F4778" s="38" t="s">
        <v>15301</v>
      </c>
    </row>
    <row r="4779" spans="1:6" x14ac:dyDescent="0.2">
      <c r="A4779" s="92"/>
      <c r="B4779" s="5" t="s">
        <v>10420</v>
      </c>
      <c r="C4779" s="5" t="s">
        <v>10421</v>
      </c>
      <c r="D4779" s="5" t="s">
        <v>1951</v>
      </c>
      <c r="E4779" s="16" t="b">
        <v>1</v>
      </c>
      <c r="F4779" s="38" t="s">
        <v>15302</v>
      </c>
    </row>
    <row r="4780" spans="1:6" x14ac:dyDescent="0.2">
      <c r="A4780" s="92"/>
      <c r="B4780" s="5" t="s">
        <v>10422</v>
      </c>
      <c r="C4780" s="5" t="s">
        <v>10423</v>
      </c>
      <c r="D4780" s="5" t="s">
        <v>1951</v>
      </c>
      <c r="E4780" s="16" t="b">
        <v>1</v>
      </c>
      <c r="F4780" s="38" t="s">
        <v>15303</v>
      </c>
    </row>
    <row r="4781" spans="1:6" x14ac:dyDescent="0.2">
      <c r="A4781" s="92"/>
      <c r="B4781" s="5" t="s">
        <v>10424</v>
      </c>
      <c r="C4781" s="5" t="s">
        <v>10425</v>
      </c>
      <c r="D4781" s="5" t="s">
        <v>1951</v>
      </c>
      <c r="E4781" s="16" t="b">
        <v>1</v>
      </c>
      <c r="F4781" s="38" t="s">
        <v>15304</v>
      </c>
    </row>
    <row r="4782" spans="1:6" x14ac:dyDescent="0.2">
      <c r="A4782" s="92"/>
      <c r="B4782" s="5" t="s">
        <v>10426</v>
      </c>
      <c r="C4782" s="5" t="s">
        <v>10427</v>
      </c>
      <c r="D4782" s="5" t="s">
        <v>1951</v>
      </c>
      <c r="E4782" s="16" t="b">
        <v>1</v>
      </c>
      <c r="F4782" s="38" t="s">
        <v>15305</v>
      </c>
    </row>
    <row r="4783" spans="1:6" x14ac:dyDescent="0.2">
      <c r="A4783" s="92"/>
      <c r="B4783" s="5" t="s">
        <v>10428</v>
      </c>
      <c r="C4783" s="5" t="s">
        <v>10429</v>
      </c>
      <c r="D4783" s="5" t="s">
        <v>1951</v>
      </c>
      <c r="E4783" s="16" t="b">
        <v>1</v>
      </c>
      <c r="F4783" s="38" t="s">
        <v>15306</v>
      </c>
    </row>
    <row r="4784" spans="1:6" x14ac:dyDescent="0.2">
      <c r="A4784" s="92"/>
      <c r="B4784" s="5" t="s">
        <v>15855</v>
      </c>
      <c r="C4784" s="5" t="s">
        <v>15856</v>
      </c>
      <c r="D4784" s="5" t="s">
        <v>1951</v>
      </c>
      <c r="E4784" s="16" t="b">
        <v>1</v>
      </c>
      <c r="F4784" s="38" t="s">
        <v>15857</v>
      </c>
    </row>
    <row r="4785" spans="1:6" x14ac:dyDescent="0.2">
      <c r="A4785" s="93"/>
      <c r="B4785" s="14" t="s">
        <v>10430</v>
      </c>
      <c r="C4785" s="14" t="s">
        <v>10431</v>
      </c>
      <c r="D4785" s="14" t="s">
        <v>1951</v>
      </c>
      <c r="E4785" s="17" t="b">
        <v>1</v>
      </c>
      <c r="F4785" s="39" t="s">
        <v>15307</v>
      </c>
    </row>
    <row r="4786" spans="1:6" x14ac:dyDescent="0.2">
      <c r="A4786" s="91" t="str">
        <f>HYPERLINK("[#]Codes_for_GE_Names!A282:H282","UKRAINE")</f>
        <v>UKRAINE</v>
      </c>
      <c r="B4786" s="11" t="s">
        <v>10432</v>
      </c>
      <c r="C4786" s="59" t="s">
        <v>16139</v>
      </c>
      <c r="D4786" s="11" t="s">
        <v>1589</v>
      </c>
      <c r="E4786" s="15" t="b">
        <v>1</v>
      </c>
      <c r="F4786" s="43" t="s">
        <v>15308</v>
      </c>
    </row>
    <row r="4787" spans="1:6" x14ac:dyDescent="0.2">
      <c r="A4787" s="92"/>
      <c r="B4787" s="5" t="s">
        <v>10433</v>
      </c>
      <c r="C4787" s="60" t="s">
        <v>16140</v>
      </c>
      <c r="D4787" s="5" t="s">
        <v>1589</v>
      </c>
      <c r="E4787" s="16" t="b">
        <v>1</v>
      </c>
      <c r="F4787" s="38" t="s">
        <v>15309</v>
      </c>
    </row>
    <row r="4788" spans="1:6" x14ac:dyDescent="0.2">
      <c r="A4788" s="92"/>
      <c r="B4788" s="5" t="s">
        <v>10434</v>
      </c>
      <c r="C4788" s="60" t="s">
        <v>16141</v>
      </c>
      <c r="D4788" s="5" t="s">
        <v>1589</v>
      </c>
      <c r="E4788" s="16" t="b">
        <v>1</v>
      </c>
      <c r="F4788" s="38" t="s">
        <v>15310</v>
      </c>
    </row>
    <row r="4789" spans="1:6" x14ac:dyDescent="0.2">
      <c r="A4789" s="92"/>
      <c r="B4789" s="5" t="s">
        <v>10435</v>
      </c>
      <c r="C4789" s="60" t="s">
        <v>16142</v>
      </c>
      <c r="D4789" s="5" t="s">
        <v>1589</v>
      </c>
      <c r="E4789" s="16" t="b">
        <v>1</v>
      </c>
      <c r="F4789" s="38" t="s">
        <v>15311</v>
      </c>
    </row>
    <row r="4790" spans="1:6" x14ac:dyDescent="0.2">
      <c r="A4790" s="92"/>
      <c r="B4790" s="5" t="s">
        <v>10436</v>
      </c>
      <c r="C4790" s="60" t="s">
        <v>16143</v>
      </c>
      <c r="D4790" s="5" t="s">
        <v>1589</v>
      </c>
      <c r="E4790" s="16" t="b">
        <v>1</v>
      </c>
      <c r="F4790" s="38" t="s">
        <v>15312</v>
      </c>
    </row>
    <row r="4791" spans="1:6" x14ac:dyDescent="0.2">
      <c r="A4791" s="92"/>
      <c r="B4791" s="5" t="s">
        <v>10437</v>
      </c>
      <c r="C4791" s="60" t="s">
        <v>16144</v>
      </c>
      <c r="D4791" s="5" t="s">
        <v>1589</v>
      </c>
      <c r="E4791" s="16" t="b">
        <v>1</v>
      </c>
      <c r="F4791" s="38" t="s">
        <v>15313</v>
      </c>
    </row>
    <row r="4792" spans="1:6" x14ac:dyDescent="0.2">
      <c r="A4792" s="92"/>
      <c r="B4792" s="5" t="s">
        <v>10438</v>
      </c>
      <c r="C4792" s="60" t="s">
        <v>16145</v>
      </c>
      <c r="D4792" s="5" t="s">
        <v>1589</v>
      </c>
      <c r="E4792" s="16" t="b">
        <v>1</v>
      </c>
      <c r="F4792" s="38" t="s">
        <v>15314</v>
      </c>
    </row>
    <row r="4793" spans="1:6" x14ac:dyDescent="0.2">
      <c r="A4793" s="92"/>
      <c r="B4793" s="5" t="s">
        <v>10439</v>
      </c>
      <c r="C4793" s="60" t="s">
        <v>16146</v>
      </c>
      <c r="D4793" s="5" t="s">
        <v>1589</v>
      </c>
      <c r="E4793" s="16" t="b">
        <v>1</v>
      </c>
      <c r="F4793" s="38" t="s">
        <v>15315</v>
      </c>
    </row>
    <row r="4794" spans="1:6" x14ac:dyDescent="0.2">
      <c r="A4794" s="92"/>
      <c r="B4794" s="5" t="s">
        <v>10440</v>
      </c>
      <c r="C4794" s="60" t="s">
        <v>16147</v>
      </c>
      <c r="D4794" s="5" t="s">
        <v>1589</v>
      </c>
      <c r="E4794" s="16" t="b">
        <v>1</v>
      </c>
      <c r="F4794" s="38" t="s">
        <v>15316</v>
      </c>
    </row>
    <row r="4795" spans="1:6" x14ac:dyDescent="0.2">
      <c r="A4795" s="92"/>
      <c r="B4795" s="5" t="s">
        <v>10441</v>
      </c>
      <c r="C4795" s="60" t="s">
        <v>16148</v>
      </c>
      <c r="D4795" s="5" t="s">
        <v>1589</v>
      </c>
      <c r="E4795" s="16" t="b">
        <v>1</v>
      </c>
      <c r="F4795" s="38" t="s">
        <v>15317</v>
      </c>
    </row>
    <row r="4796" spans="1:6" x14ac:dyDescent="0.2">
      <c r="A4796" s="92"/>
      <c r="B4796" s="5" t="s">
        <v>10442</v>
      </c>
      <c r="C4796" s="60" t="s">
        <v>10443</v>
      </c>
      <c r="D4796" s="5" t="s">
        <v>2017</v>
      </c>
      <c r="E4796" s="16" t="b">
        <v>1</v>
      </c>
      <c r="F4796" s="38" t="s">
        <v>15318</v>
      </c>
    </row>
    <row r="4797" spans="1:6" x14ac:dyDescent="0.2">
      <c r="A4797" s="92"/>
      <c r="B4797" s="5" t="s">
        <v>10444</v>
      </c>
      <c r="C4797" s="60" t="s">
        <v>16149</v>
      </c>
      <c r="D4797" s="5" t="s">
        <v>1912</v>
      </c>
      <c r="E4797" s="16" t="b">
        <v>1</v>
      </c>
      <c r="F4797" s="38" t="s">
        <v>15319</v>
      </c>
    </row>
    <row r="4798" spans="1:6" x14ac:dyDescent="0.2">
      <c r="A4798" s="92"/>
      <c r="B4798" s="5" t="s">
        <v>10445</v>
      </c>
      <c r="C4798" s="60" t="s">
        <v>16150</v>
      </c>
      <c r="D4798" s="5" t="s">
        <v>1589</v>
      </c>
      <c r="E4798" s="16" t="b">
        <v>1</v>
      </c>
      <c r="F4798" s="38" t="s">
        <v>15320</v>
      </c>
    </row>
    <row r="4799" spans="1:6" x14ac:dyDescent="0.2">
      <c r="A4799" s="92"/>
      <c r="B4799" s="5" t="s">
        <v>10446</v>
      </c>
      <c r="C4799" s="60" t="s">
        <v>16151</v>
      </c>
      <c r="D4799" s="5" t="s">
        <v>1589</v>
      </c>
      <c r="E4799" s="16" t="b">
        <v>1</v>
      </c>
      <c r="F4799" s="38" t="s">
        <v>15321</v>
      </c>
    </row>
    <row r="4800" spans="1:6" x14ac:dyDescent="0.2">
      <c r="A4800" s="92"/>
      <c r="B4800" s="5" t="s">
        <v>10447</v>
      </c>
      <c r="C4800" s="60" t="s">
        <v>16152</v>
      </c>
      <c r="D4800" s="5" t="s">
        <v>1589</v>
      </c>
      <c r="E4800" s="16" t="b">
        <v>1</v>
      </c>
      <c r="F4800" s="38" t="s">
        <v>15322</v>
      </c>
    </row>
    <row r="4801" spans="1:6" x14ac:dyDescent="0.2">
      <c r="A4801" s="92"/>
      <c r="B4801" s="5" t="s">
        <v>10448</v>
      </c>
      <c r="C4801" s="60" t="s">
        <v>16153</v>
      </c>
      <c r="D4801" s="5" t="s">
        <v>1589</v>
      </c>
      <c r="E4801" s="16" t="b">
        <v>1</v>
      </c>
      <c r="F4801" s="38" t="s">
        <v>15323</v>
      </c>
    </row>
    <row r="4802" spans="1:6" x14ac:dyDescent="0.2">
      <c r="A4802" s="92"/>
      <c r="B4802" s="5" t="s">
        <v>10449</v>
      </c>
      <c r="C4802" s="60" t="s">
        <v>16154</v>
      </c>
      <c r="D4802" s="5" t="s">
        <v>1589</v>
      </c>
      <c r="E4802" s="16" t="b">
        <v>1</v>
      </c>
      <c r="F4802" s="38" t="s">
        <v>15324</v>
      </c>
    </row>
    <row r="4803" spans="1:6" x14ac:dyDescent="0.2">
      <c r="A4803" s="92"/>
      <c r="B4803" s="5" t="s">
        <v>10450</v>
      </c>
      <c r="C4803" s="60" t="s">
        <v>16155</v>
      </c>
      <c r="D4803" s="5" t="s">
        <v>1589</v>
      </c>
      <c r="E4803" s="16" t="b">
        <v>1</v>
      </c>
      <c r="F4803" s="38" t="s">
        <v>15325</v>
      </c>
    </row>
    <row r="4804" spans="1:6" x14ac:dyDescent="0.2">
      <c r="A4804" s="92"/>
      <c r="B4804" s="5" t="s">
        <v>10451</v>
      </c>
      <c r="C4804" s="60" t="s">
        <v>16156</v>
      </c>
      <c r="D4804" s="5" t="s">
        <v>1589</v>
      </c>
      <c r="E4804" s="16" t="b">
        <v>1</v>
      </c>
      <c r="F4804" s="38" t="s">
        <v>15326</v>
      </c>
    </row>
    <row r="4805" spans="1:6" x14ac:dyDescent="0.2">
      <c r="A4805" s="92"/>
      <c r="B4805" s="5" t="s">
        <v>10452</v>
      </c>
      <c r="C4805" s="60" t="s">
        <v>16157</v>
      </c>
      <c r="D4805" s="5" t="s">
        <v>1912</v>
      </c>
      <c r="E4805" s="16" t="b">
        <v>1</v>
      </c>
      <c r="F4805" s="38" t="s">
        <v>15327</v>
      </c>
    </row>
    <row r="4806" spans="1:6" x14ac:dyDescent="0.2">
      <c r="A4806" s="92"/>
      <c r="B4806" s="5" t="s">
        <v>10453</v>
      </c>
      <c r="C4806" s="60" t="s">
        <v>16158</v>
      </c>
      <c r="D4806" s="5" t="s">
        <v>1589</v>
      </c>
      <c r="E4806" s="16" t="b">
        <v>1</v>
      </c>
      <c r="F4806" s="38" t="s">
        <v>15328</v>
      </c>
    </row>
    <row r="4807" spans="1:6" x14ac:dyDescent="0.2">
      <c r="A4807" s="92"/>
      <c r="B4807" s="5" t="s">
        <v>10454</v>
      </c>
      <c r="C4807" s="60" t="s">
        <v>16159</v>
      </c>
      <c r="D4807" s="5" t="s">
        <v>1589</v>
      </c>
      <c r="E4807" s="16" t="b">
        <v>1</v>
      </c>
      <c r="F4807" s="38" t="s">
        <v>15329</v>
      </c>
    </row>
    <row r="4808" spans="1:6" x14ac:dyDescent="0.2">
      <c r="A4808" s="92"/>
      <c r="B4808" s="5" t="s">
        <v>10455</v>
      </c>
      <c r="C4808" s="60" t="s">
        <v>16160</v>
      </c>
      <c r="D4808" s="5" t="s">
        <v>1589</v>
      </c>
      <c r="E4808" s="16" t="b">
        <v>1</v>
      </c>
      <c r="F4808" s="38" t="s">
        <v>15330</v>
      </c>
    </row>
    <row r="4809" spans="1:6" x14ac:dyDescent="0.2">
      <c r="A4809" s="92"/>
      <c r="B4809" s="5" t="s">
        <v>10456</v>
      </c>
      <c r="C4809" s="60" t="s">
        <v>16161</v>
      </c>
      <c r="D4809" s="5" t="s">
        <v>1589</v>
      </c>
      <c r="E4809" s="16" t="b">
        <v>1</v>
      </c>
      <c r="F4809" s="38" t="s">
        <v>15331</v>
      </c>
    </row>
    <row r="4810" spans="1:6" x14ac:dyDescent="0.2">
      <c r="A4810" s="92"/>
      <c r="B4810" s="5" t="s">
        <v>10457</v>
      </c>
      <c r="C4810" s="60" t="s">
        <v>16162</v>
      </c>
      <c r="D4810" s="5" t="s">
        <v>1589</v>
      </c>
      <c r="E4810" s="16" t="b">
        <v>1</v>
      </c>
      <c r="F4810" s="38" t="s">
        <v>15332</v>
      </c>
    </row>
    <row r="4811" spans="1:6" x14ac:dyDescent="0.2">
      <c r="A4811" s="92"/>
      <c r="B4811" s="5" t="s">
        <v>10458</v>
      </c>
      <c r="C4811" s="60" t="s">
        <v>16163</v>
      </c>
      <c r="D4811" s="5" t="s">
        <v>1589</v>
      </c>
      <c r="E4811" s="16" t="b">
        <v>1</v>
      </c>
      <c r="F4811" s="38" t="s">
        <v>15333</v>
      </c>
    </row>
    <row r="4812" spans="1:6" x14ac:dyDescent="0.2">
      <c r="A4812" s="93"/>
      <c r="B4812" s="14" t="s">
        <v>10459</v>
      </c>
      <c r="C4812" s="60" t="s">
        <v>16164</v>
      </c>
      <c r="D4812" s="14" t="s">
        <v>1589</v>
      </c>
      <c r="E4812" s="17" t="b">
        <v>1</v>
      </c>
      <c r="F4812" s="39" t="s">
        <v>15334</v>
      </c>
    </row>
    <row r="4813" spans="1:6" x14ac:dyDescent="0.2">
      <c r="A4813" s="91" t="str">
        <f>HYPERLINK("[#]Codes_for_GE_Names!A283:H283","UNITED ARAB EMIRATES")</f>
        <v>UNITED ARAB EMIRATES</v>
      </c>
      <c r="B4813" s="11" t="s">
        <v>10460</v>
      </c>
      <c r="C4813" s="11" t="s">
        <v>10461</v>
      </c>
      <c r="D4813" s="11" t="s">
        <v>10462</v>
      </c>
      <c r="E4813" s="15" t="b">
        <v>1</v>
      </c>
      <c r="F4813" s="43" t="s">
        <v>15335</v>
      </c>
    </row>
    <row r="4814" spans="1:6" x14ac:dyDescent="0.2">
      <c r="A4814" s="92"/>
      <c r="B4814" s="5" t="s">
        <v>10463</v>
      </c>
      <c r="C4814" s="5" t="s">
        <v>10464</v>
      </c>
      <c r="D4814" s="5" t="s">
        <v>10462</v>
      </c>
      <c r="E4814" s="16" t="b">
        <v>1</v>
      </c>
      <c r="F4814" s="38" t="s">
        <v>15336</v>
      </c>
    </row>
    <row r="4815" spans="1:6" x14ac:dyDescent="0.2">
      <c r="A4815" s="92"/>
      <c r="B4815" s="5" t="s">
        <v>10465</v>
      </c>
      <c r="C4815" s="5" t="s">
        <v>10466</v>
      </c>
      <c r="D4815" s="5" t="s">
        <v>10462</v>
      </c>
      <c r="E4815" s="16" t="b">
        <v>1</v>
      </c>
      <c r="F4815" s="38" t="s">
        <v>15337</v>
      </c>
    </row>
    <row r="4816" spans="1:6" x14ac:dyDescent="0.2">
      <c r="A4816" s="92"/>
      <c r="B4816" s="5" t="s">
        <v>10467</v>
      </c>
      <c r="C4816" s="5" t="s">
        <v>10468</v>
      </c>
      <c r="D4816" s="5" t="s">
        <v>10462</v>
      </c>
      <c r="E4816" s="16" t="b">
        <v>1</v>
      </c>
      <c r="F4816" s="38" t="s">
        <v>15338</v>
      </c>
    </row>
    <row r="4817" spans="1:6" x14ac:dyDescent="0.2">
      <c r="A4817" s="92"/>
      <c r="B4817" s="5" t="s">
        <v>10469</v>
      </c>
      <c r="C4817" s="5" t="s">
        <v>10470</v>
      </c>
      <c r="D4817" s="5" t="s">
        <v>10462</v>
      </c>
      <c r="E4817" s="16" t="b">
        <v>1</v>
      </c>
      <c r="F4817" s="38" t="s">
        <v>15339</v>
      </c>
    </row>
    <row r="4818" spans="1:6" x14ac:dyDescent="0.2">
      <c r="A4818" s="92"/>
      <c r="B4818" s="5" t="s">
        <v>10471</v>
      </c>
      <c r="C4818" s="5" t="s">
        <v>10472</v>
      </c>
      <c r="D4818" s="5" t="s">
        <v>10462</v>
      </c>
      <c r="E4818" s="16" t="b">
        <v>1</v>
      </c>
      <c r="F4818" s="38" t="s">
        <v>15340</v>
      </c>
    </row>
    <row r="4819" spans="1:6" x14ac:dyDescent="0.2">
      <c r="A4819" s="93"/>
      <c r="B4819" s="14" t="s">
        <v>10473</v>
      </c>
      <c r="C4819" s="14" t="s">
        <v>10474</v>
      </c>
      <c r="D4819" s="14" t="s">
        <v>10462</v>
      </c>
      <c r="E4819" s="17" t="b">
        <v>1</v>
      </c>
      <c r="F4819" s="39" t="s">
        <v>15341</v>
      </c>
    </row>
    <row r="4820" spans="1:6" x14ac:dyDescent="0.2">
      <c r="A4820" s="91" t="str">
        <f>HYPERLINK("[#]Codes_for_GE_Names!A284:H284","UNITED KINGDOM")</f>
        <v>UNITED KINGDOM</v>
      </c>
      <c r="B4820" s="11" t="s">
        <v>10475</v>
      </c>
      <c r="C4820" s="11" t="s">
        <v>10476</v>
      </c>
      <c r="D4820" s="29" t="s">
        <v>10477</v>
      </c>
      <c r="E4820" s="30" t="b">
        <v>0</v>
      </c>
      <c r="F4820" s="46" t="s">
        <v>11653</v>
      </c>
    </row>
    <row r="4821" spans="1:6" x14ac:dyDescent="0.2">
      <c r="A4821" s="92"/>
      <c r="B4821" s="5" t="s">
        <v>10478</v>
      </c>
      <c r="C4821" s="5" t="s">
        <v>10479</v>
      </c>
      <c r="D4821" s="5" t="s">
        <v>10480</v>
      </c>
      <c r="E4821" s="16" t="b">
        <v>1</v>
      </c>
      <c r="F4821" s="38" t="s">
        <v>15342</v>
      </c>
    </row>
    <row r="4822" spans="1:6" x14ac:dyDescent="0.2">
      <c r="A4822" s="92"/>
      <c r="B4822" s="5" t="s">
        <v>10481</v>
      </c>
      <c r="C4822" s="5" t="s">
        <v>10482</v>
      </c>
      <c r="D4822" s="5" t="s">
        <v>10480</v>
      </c>
      <c r="E4822" s="16" t="b">
        <v>1</v>
      </c>
      <c r="F4822" s="38" t="s">
        <v>15343</v>
      </c>
    </row>
    <row r="4823" spans="1:6" x14ac:dyDescent="0.2">
      <c r="A4823" s="92"/>
      <c r="B4823" s="5" t="s">
        <v>10483</v>
      </c>
      <c r="C4823" s="5" t="s">
        <v>10484</v>
      </c>
      <c r="D4823" s="5" t="s">
        <v>10485</v>
      </c>
      <c r="E4823" s="16" t="b">
        <v>1</v>
      </c>
      <c r="F4823" s="38" t="s">
        <v>15344</v>
      </c>
    </row>
    <row r="4824" spans="1:6" x14ac:dyDescent="0.2">
      <c r="A4824" s="92"/>
      <c r="B4824" s="5" t="s">
        <v>10486</v>
      </c>
      <c r="C4824" s="5" t="s">
        <v>10487</v>
      </c>
      <c r="D4824" s="5" t="s">
        <v>10488</v>
      </c>
      <c r="E4824" s="16" t="b">
        <v>1</v>
      </c>
      <c r="F4824" s="38" t="s">
        <v>15345</v>
      </c>
    </row>
    <row r="4825" spans="1:6" x14ac:dyDescent="0.2">
      <c r="A4825" s="92"/>
      <c r="B4825" s="5" t="s">
        <v>10489</v>
      </c>
      <c r="C4825" s="5" t="s">
        <v>10490</v>
      </c>
      <c r="D4825" s="5" t="s">
        <v>10488</v>
      </c>
      <c r="E4825" s="16" t="b">
        <v>1</v>
      </c>
      <c r="F4825" s="38" t="s">
        <v>15346</v>
      </c>
    </row>
    <row r="4826" spans="1:6" x14ac:dyDescent="0.2">
      <c r="A4826" s="92"/>
      <c r="B4826" s="5" t="s">
        <v>10491</v>
      </c>
      <c r="C4826" s="5" t="s">
        <v>10492</v>
      </c>
      <c r="D4826" s="5" t="s">
        <v>10480</v>
      </c>
      <c r="E4826" s="16" t="b">
        <v>1</v>
      </c>
      <c r="F4826" s="38" t="s">
        <v>15347</v>
      </c>
    </row>
    <row r="4827" spans="1:6" x14ac:dyDescent="0.2">
      <c r="A4827" s="92"/>
      <c r="B4827" s="5" t="s">
        <v>10493</v>
      </c>
      <c r="C4827" s="5" t="s">
        <v>10494</v>
      </c>
      <c r="D4827" s="5" t="s">
        <v>10485</v>
      </c>
      <c r="E4827" s="16" t="b">
        <v>1</v>
      </c>
      <c r="F4827" s="38" t="s">
        <v>15348</v>
      </c>
    </row>
    <row r="4828" spans="1:6" x14ac:dyDescent="0.2">
      <c r="A4828" s="92"/>
      <c r="B4828" s="5" t="s">
        <v>10495</v>
      </c>
      <c r="C4828" s="5" t="s">
        <v>10496</v>
      </c>
      <c r="D4828" s="5" t="s">
        <v>10488</v>
      </c>
      <c r="E4828" s="16" t="b">
        <v>1</v>
      </c>
      <c r="F4828" s="38" t="s">
        <v>15349</v>
      </c>
    </row>
    <row r="4829" spans="1:6" x14ac:dyDescent="0.2">
      <c r="A4829" s="92"/>
      <c r="B4829" s="5" t="s">
        <v>10497</v>
      </c>
      <c r="C4829" s="5" t="s">
        <v>10498</v>
      </c>
      <c r="D4829" s="5" t="s">
        <v>10488</v>
      </c>
      <c r="E4829" s="16" t="b">
        <v>1</v>
      </c>
      <c r="F4829" s="38" t="s">
        <v>15350</v>
      </c>
    </row>
    <row r="4830" spans="1:6" x14ac:dyDescent="0.2">
      <c r="A4830" s="92"/>
      <c r="B4830" s="5" t="s">
        <v>10499</v>
      </c>
      <c r="C4830" s="5" t="s">
        <v>10500</v>
      </c>
      <c r="D4830" s="5" t="s">
        <v>10485</v>
      </c>
      <c r="E4830" s="16" t="b">
        <v>1</v>
      </c>
      <c r="F4830" s="38" t="s">
        <v>15351</v>
      </c>
    </row>
    <row r="4831" spans="1:6" x14ac:dyDescent="0.2">
      <c r="A4831" s="92"/>
      <c r="B4831" s="5" t="s">
        <v>16165</v>
      </c>
      <c r="C4831" s="5" t="s">
        <v>16166</v>
      </c>
      <c r="D4831" s="5" t="s">
        <v>10488</v>
      </c>
      <c r="E4831" s="16" t="b">
        <v>1</v>
      </c>
      <c r="F4831" s="38" t="s">
        <v>16167</v>
      </c>
    </row>
    <row r="4832" spans="1:6" x14ac:dyDescent="0.2">
      <c r="A4832" s="92"/>
      <c r="B4832" s="5" t="s">
        <v>10501</v>
      </c>
      <c r="C4832" s="5" t="s">
        <v>10502</v>
      </c>
      <c r="D4832" s="5" t="s">
        <v>10488</v>
      </c>
      <c r="E4832" s="16" t="b">
        <v>1</v>
      </c>
      <c r="F4832" s="38" t="s">
        <v>15352</v>
      </c>
    </row>
    <row r="4833" spans="1:6" x14ac:dyDescent="0.2">
      <c r="A4833" s="92"/>
      <c r="B4833" s="5" t="s">
        <v>10503</v>
      </c>
      <c r="C4833" s="5" t="s">
        <v>10504</v>
      </c>
      <c r="D4833" s="5" t="s">
        <v>10485</v>
      </c>
      <c r="E4833" s="16" t="b">
        <v>1</v>
      </c>
      <c r="F4833" s="38" t="s">
        <v>15353</v>
      </c>
    </row>
    <row r="4834" spans="1:6" x14ac:dyDescent="0.2">
      <c r="A4834" s="92"/>
      <c r="B4834" s="5" t="s">
        <v>10505</v>
      </c>
      <c r="C4834" s="5" t="s">
        <v>10506</v>
      </c>
      <c r="D4834" s="5" t="s">
        <v>10480</v>
      </c>
      <c r="E4834" s="16" t="b">
        <v>1</v>
      </c>
      <c r="F4834" s="38" t="s">
        <v>15354</v>
      </c>
    </row>
    <row r="4835" spans="1:6" x14ac:dyDescent="0.2">
      <c r="A4835" s="92"/>
      <c r="B4835" s="5" t="s">
        <v>10507</v>
      </c>
      <c r="C4835" s="5" t="s">
        <v>10508</v>
      </c>
      <c r="D4835" s="5" t="s">
        <v>10488</v>
      </c>
      <c r="E4835" s="16" t="b">
        <v>1</v>
      </c>
      <c r="F4835" s="38" t="s">
        <v>15355</v>
      </c>
    </row>
    <row r="4836" spans="1:6" x14ac:dyDescent="0.2">
      <c r="A4836" s="92"/>
      <c r="B4836" s="5" t="s">
        <v>10509</v>
      </c>
      <c r="C4836" s="5" t="s">
        <v>10510</v>
      </c>
      <c r="D4836" s="5" t="s">
        <v>10488</v>
      </c>
      <c r="E4836" s="16" t="b">
        <v>1</v>
      </c>
      <c r="F4836" s="38" t="s">
        <v>15356</v>
      </c>
    </row>
    <row r="4837" spans="1:6" x14ac:dyDescent="0.2">
      <c r="A4837" s="92"/>
      <c r="B4837" s="5" t="s">
        <v>10511</v>
      </c>
      <c r="C4837" s="5" t="s">
        <v>10512</v>
      </c>
      <c r="D4837" s="5" t="s">
        <v>10480</v>
      </c>
      <c r="E4837" s="16" t="b">
        <v>1</v>
      </c>
      <c r="F4837" s="38" t="s">
        <v>15357</v>
      </c>
    </row>
    <row r="4838" spans="1:6" x14ac:dyDescent="0.2">
      <c r="A4838" s="92"/>
      <c r="B4838" s="5" t="s">
        <v>10513</v>
      </c>
      <c r="C4838" s="5" t="s">
        <v>10514</v>
      </c>
      <c r="D4838" s="5" t="s">
        <v>10488</v>
      </c>
      <c r="E4838" s="16" t="b">
        <v>1</v>
      </c>
      <c r="F4838" s="38" t="s">
        <v>15358</v>
      </c>
    </row>
    <row r="4839" spans="1:6" x14ac:dyDescent="0.2">
      <c r="A4839" s="92"/>
      <c r="B4839" s="5" t="s">
        <v>10515</v>
      </c>
      <c r="C4839" s="5" t="s">
        <v>10516</v>
      </c>
      <c r="D4839" s="5" t="s">
        <v>10485</v>
      </c>
      <c r="E4839" s="16" t="b">
        <v>1</v>
      </c>
      <c r="F4839" s="38" t="s">
        <v>15359</v>
      </c>
    </row>
    <row r="4840" spans="1:6" x14ac:dyDescent="0.2">
      <c r="A4840" s="92"/>
      <c r="B4840" s="5" t="s">
        <v>10517</v>
      </c>
      <c r="C4840" s="5" t="s">
        <v>10518</v>
      </c>
      <c r="D4840" s="5" t="s">
        <v>10485</v>
      </c>
      <c r="E4840" s="16" t="b">
        <v>1</v>
      </c>
      <c r="F4840" s="38" t="s">
        <v>15360</v>
      </c>
    </row>
    <row r="4841" spans="1:6" x14ac:dyDescent="0.2">
      <c r="A4841" s="92"/>
      <c r="B4841" s="5" t="s">
        <v>10519</v>
      </c>
      <c r="C4841" s="5" t="s">
        <v>10520</v>
      </c>
      <c r="D4841" s="5" t="s">
        <v>1658</v>
      </c>
      <c r="E4841" s="16" t="b">
        <v>1</v>
      </c>
      <c r="F4841" s="38" t="s">
        <v>15361</v>
      </c>
    </row>
    <row r="4842" spans="1:6" x14ac:dyDescent="0.2">
      <c r="A4842" s="92"/>
      <c r="B4842" s="5" t="s">
        <v>10521</v>
      </c>
      <c r="C4842" s="5" t="s">
        <v>10522</v>
      </c>
      <c r="D4842" s="5" t="s">
        <v>10480</v>
      </c>
      <c r="E4842" s="16" t="b">
        <v>1</v>
      </c>
      <c r="F4842" s="38" t="s">
        <v>15362</v>
      </c>
    </row>
    <row r="4843" spans="1:6" x14ac:dyDescent="0.2">
      <c r="A4843" s="92"/>
      <c r="B4843" s="5" t="s">
        <v>10523</v>
      </c>
      <c r="C4843" s="5" t="s">
        <v>10524</v>
      </c>
      <c r="D4843" s="5" t="s">
        <v>10488</v>
      </c>
      <c r="E4843" s="16" t="b">
        <v>1</v>
      </c>
      <c r="F4843" s="38" t="s">
        <v>15363</v>
      </c>
    </row>
    <row r="4844" spans="1:6" x14ac:dyDescent="0.2">
      <c r="A4844" s="92"/>
      <c r="B4844" s="5" t="s">
        <v>10525</v>
      </c>
      <c r="C4844" s="5" t="s">
        <v>10526</v>
      </c>
      <c r="D4844" s="5" t="s">
        <v>10488</v>
      </c>
      <c r="E4844" s="16" t="b">
        <v>1</v>
      </c>
      <c r="F4844" s="38" t="s">
        <v>15364</v>
      </c>
    </row>
    <row r="4845" spans="1:6" x14ac:dyDescent="0.2">
      <c r="A4845" s="92"/>
      <c r="B4845" s="5" t="s">
        <v>10527</v>
      </c>
      <c r="C4845" s="5" t="s">
        <v>10528</v>
      </c>
      <c r="D4845" s="5" t="s">
        <v>10488</v>
      </c>
      <c r="E4845" s="16" t="b">
        <v>1</v>
      </c>
      <c r="F4845" s="38" t="s">
        <v>15365</v>
      </c>
    </row>
    <row r="4846" spans="1:6" x14ac:dyDescent="0.2">
      <c r="A4846" s="92"/>
      <c r="B4846" s="5" t="s">
        <v>10529</v>
      </c>
      <c r="C4846" s="5" t="s">
        <v>10530</v>
      </c>
      <c r="D4846" s="5" t="s">
        <v>10488</v>
      </c>
      <c r="E4846" s="16" t="b">
        <v>1</v>
      </c>
      <c r="F4846" s="38" t="s">
        <v>15366</v>
      </c>
    </row>
    <row r="4847" spans="1:6" x14ac:dyDescent="0.2">
      <c r="A4847" s="92"/>
      <c r="B4847" s="5" t="s">
        <v>10531</v>
      </c>
      <c r="C4847" s="5" t="s">
        <v>10532</v>
      </c>
      <c r="D4847" s="5" t="s">
        <v>10485</v>
      </c>
      <c r="E4847" s="16" t="b">
        <v>1</v>
      </c>
      <c r="F4847" s="38" t="s">
        <v>15367</v>
      </c>
    </row>
    <row r="4848" spans="1:6" x14ac:dyDescent="0.2">
      <c r="A4848" s="92"/>
      <c r="B4848" s="5" t="s">
        <v>10533</v>
      </c>
      <c r="C4848" s="5" t="s">
        <v>10534</v>
      </c>
      <c r="D4848" s="5" t="s">
        <v>10480</v>
      </c>
      <c r="E4848" s="16" t="b">
        <v>1</v>
      </c>
      <c r="F4848" s="38" t="s">
        <v>15368</v>
      </c>
    </row>
    <row r="4849" spans="1:6" x14ac:dyDescent="0.2">
      <c r="A4849" s="92"/>
      <c r="B4849" s="5" t="s">
        <v>10535</v>
      </c>
      <c r="C4849" s="5" t="s">
        <v>10536</v>
      </c>
      <c r="D4849" s="5" t="s">
        <v>1658</v>
      </c>
      <c r="E4849" s="16" t="b">
        <v>1</v>
      </c>
      <c r="F4849" s="38" t="s">
        <v>15369</v>
      </c>
    </row>
    <row r="4850" spans="1:6" x14ac:dyDescent="0.2">
      <c r="A4850" s="92"/>
      <c r="B4850" s="5" t="s">
        <v>10537</v>
      </c>
      <c r="C4850" s="5" t="s">
        <v>10538</v>
      </c>
      <c r="D4850" s="5" t="s">
        <v>10488</v>
      </c>
      <c r="E4850" s="16" t="b">
        <v>1</v>
      </c>
      <c r="F4850" s="38" t="s">
        <v>15370</v>
      </c>
    </row>
    <row r="4851" spans="1:6" x14ac:dyDescent="0.2">
      <c r="A4851" s="92"/>
      <c r="B4851" s="5" t="s">
        <v>10539</v>
      </c>
      <c r="C4851" s="5" t="s">
        <v>10540</v>
      </c>
      <c r="D4851" s="5" t="s">
        <v>10488</v>
      </c>
      <c r="E4851" s="16" t="b">
        <v>1</v>
      </c>
      <c r="F4851" s="38" t="s">
        <v>15371</v>
      </c>
    </row>
    <row r="4852" spans="1:6" x14ac:dyDescent="0.2">
      <c r="A4852" s="92"/>
      <c r="B4852" s="5" t="s">
        <v>10541</v>
      </c>
      <c r="C4852" s="5" t="s">
        <v>10542</v>
      </c>
      <c r="D4852" s="5" t="s">
        <v>1658</v>
      </c>
      <c r="E4852" s="16" t="b">
        <v>1</v>
      </c>
      <c r="F4852" s="38" t="s">
        <v>15372</v>
      </c>
    </row>
    <row r="4853" spans="1:6" x14ac:dyDescent="0.2">
      <c r="A4853" s="92"/>
      <c r="B4853" s="5" t="s">
        <v>10543</v>
      </c>
      <c r="C4853" s="5" t="s">
        <v>10544</v>
      </c>
      <c r="D4853" s="5" t="s">
        <v>1658</v>
      </c>
      <c r="E4853" s="16" t="b">
        <v>1</v>
      </c>
      <c r="F4853" s="38" t="s">
        <v>15373</v>
      </c>
    </row>
    <row r="4854" spans="1:6" x14ac:dyDescent="0.2">
      <c r="A4854" s="92"/>
      <c r="B4854" s="5" t="s">
        <v>10545</v>
      </c>
      <c r="C4854" s="5" t="s">
        <v>10546</v>
      </c>
      <c r="D4854" s="5" t="s">
        <v>10485</v>
      </c>
      <c r="E4854" s="16" t="b">
        <v>1</v>
      </c>
      <c r="F4854" s="38" t="s">
        <v>15374</v>
      </c>
    </row>
    <row r="4855" spans="1:6" x14ac:dyDescent="0.2">
      <c r="A4855" s="92"/>
      <c r="B4855" s="5" t="s">
        <v>10547</v>
      </c>
      <c r="C4855" s="5" t="s">
        <v>10548</v>
      </c>
      <c r="D4855" s="5" t="s">
        <v>1658</v>
      </c>
      <c r="E4855" s="16" t="b">
        <v>1</v>
      </c>
      <c r="F4855" s="38" t="s">
        <v>15375</v>
      </c>
    </row>
    <row r="4856" spans="1:6" x14ac:dyDescent="0.2">
      <c r="A4856" s="92"/>
      <c r="B4856" s="5" t="s">
        <v>10549</v>
      </c>
      <c r="C4856" s="5" t="s">
        <v>10550</v>
      </c>
      <c r="D4856" s="5" t="s">
        <v>10485</v>
      </c>
      <c r="E4856" s="16" t="b">
        <v>1</v>
      </c>
      <c r="F4856" s="38" t="s">
        <v>15376</v>
      </c>
    </row>
    <row r="4857" spans="1:6" x14ac:dyDescent="0.2">
      <c r="A4857" s="92"/>
      <c r="B4857" s="5" t="s">
        <v>10551</v>
      </c>
      <c r="C4857" s="5" t="s">
        <v>10552</v>
      </c>
      <c r="D4857" s="5" t="s">
        <v>10488</v>
      </c>
      <c r="E4857" s="16" t="b">
        <v>1</v>
      </c>
      <c r="F4857" s="38" t="s">
        <v>15377</v>
      </c>
    </row>
    <row r="4858" spans="1:6" x14ac:dyDescent="0.2">
      <c r="A4858" s="92"/>
      <c r="B4858" s="5" t="s">
        <v>10553</v>
      </c>
      <c r="C4858" s="5" t="s">
        <v>10554</v>
      </c>
      <c r="D4858" s="5" t="s">
        <v>10480</v>
      </c>
      <c r="E4858" s="16" t="b">
        <v>1</v>
      </c>
      <c r="F4858" s="38" t="s">
        <v>15378</v>
      </c>
    </row>
    <row r="4859" spans="1:6" x14ac:dyDescent="0.2">
      <c r="A4859" s="92"/>
      <c r="B4859" s="5" t="s">
        <v>10555</v>
      </c>
      <c r="C4859" s="5" t="s">
        <v>10556</v>
      </c>
      <c r="D4859" s="5" t="s">
        <v>10488</v>
      </c>
      <c r="E4859" s="16" t="b">
        <v>1</v>
      </c>
      <c r="F4859" s="38" t="s">
        <v>15379</v>
      </c>
    </row>
    <row r="4860" spans="1:6" x14ac:dyDescent="0.2">
      <c r="A4860" s="92"/>
      <c r="B4860" s="5" t="s">
        <v>10557</v>
      </c>
      <c r="C4860" s="5" t="s">
        <v>10558</v>
      </c>
      <c r="D4860" s="5" t="s">
        <v>1658</v>
      </c>
      <c r="E4860" s="16" t="b">
        <v>1</v>
      </c>
      <c r="F4860" s="38" t="s">
        <v>15380</v>
      </c>
    </row>
    <row r="4861" spans="1:6" x14ac:dyDescent="0.2">
      <c r="A4861" s="92"/>
      <c r="B4861" s="5" t="s">
        <v>10559</v>
      </c>
      <c r="C4861" s="5" t="s">
        <v>10560</v>
      </c>
      <c r="D4861" s="5" t="s">
        <v>10480</v>
      </c>
      <c r="E4861" s="16" t="b">
        <v>1</v>
      </c>
      <c r="F4861" s="38" t="s">
        <v>15381</v>
      </c>
    </row>
    <row r="4862" spans="1:6" x14ac:dyDescent="0.2">
      <c r="A4862" s="92"/>
      <c r="B4862" s="5" t="s">
        <v>10561</v>
      </c>
      <c r="C4862" s="5" t="s">
        <v>10562</v>
      </c>
      <c r="D4862" s="5" t="s">
        <v>1658</v>
      </c>
      <c r="E4862" s="16" t="b">
        <v>1</v>
      </c>
      <c r="F4862" s="38" t="s">
        <v>15382</v>
      </c>
    </row>
    <row r="4863" spans="1:6" x14ac:dyDescent="0.2">
      <c r="A4863" s="92"/>
      <c r="B4863" s="5" t="s">
        <v>10563</v>
      </c>
      <c r="C4863" s="5" t="s">
        <v>10564</v>
      </c>
      <c r="D4863" s="5" t="s">
        <v>10485</v>
      </c>
      <c r="E4863" s="16" t="b">
        <v>1</v>
      </c>
      <c r="F4863" s="38" t="s">
        <v>15383</v>
      </c>
    </row>
    <row r="4864" spans="1:6" x14ac:dyDescent="0.2">
      <c r="A4864" s="92"/>
      <c r="B4864" s="5" t="s">
        <v>10565</v>
      </c>
      <c r="C4864" s="5" t="s">
        <v>10566</v>
      </c>
      <c r="D4864" s="5" t="s">
        <v>1658</v>
      </c>
      <c r="E4864" s="16" t="b">
        <v>1</v>
      </c>
      <c r="F4864" s="38" t="s">
        <v>15384</v>
      </c>
    </row>
    <row r="4865" spans="1:6" x14ac:dyDescent="0.2">
      <c r="A4865" s="92"/>
      <c r="B4865" s="5" t="s">
        <v>10567</v>
      </c>
      <c r="C4865" s="5" t="s">
        <v>10568</v>
      </c>
      <c r="D4865" s="5" t="s">
        <v>10480</v>
      </c>
      <c r="E4865" s="16" t="b">
        <v>1</v>
      </c>
      <c r="F4865" s="38" t="s">
        <v>15385</v>
      </c>
    </row>
    <row r="4866" spans="1:6" x14ac:dyDescent="0.2">
      <c r="A4866" s="92"/>
      <c r="B4866" s="5" t="s">
        <v>10569</v>
      </c>
      <c r="C4866" s="5" t="s">
        <v>10570</v>
      </c>
      <c r="D4866" s="5" t="s">
        <v>10480</v>
      </c>
      <c r="E4866" s="16" t="b">
        <v>1</v>
      </c>
      <c r="F4866" s="38" t="s">
        <v>15386</v>
      </c>
    </row>
    <row r="4867" spans="1:6" x14ac:dyDescent="0.2">
      <c r="A4867" s="92"/>
      <c r="B4867" s="5" t="s">
        <v>10571</v>
      </c>
      <c r="C4867" s="5" t="s">
        <v>10572</v>
      </c>
      <c r="D4867" s="5" t="s">
        <v>10488</v>
      </c>
      <c r="E4867" s="16" t="b">
        <v>1</v>
      </c>
      <c r="F4867" s="38" t="s">
        <v>15387</v>
      </c>
    </row>
    <row r="4868" spans="1:6" x14ac:dyDescent="0.2">
      <c r="A4868" s="92"/>
      <c r="B4868" s="5" t="s">
        <v>10573</v>
      </c>
      <c r="C4868" s="5" t="s">
        <v>10574</v>
      </c>
      <c r="D4868" s="5" t="s">
        <v>10480</v>
      </c>
      <c r="E4868" s="16" t="b">
        <v>1</v>
      </c>
      <c r="F4868" s="38" t="s">
        <v>15388</v>
      </c>
    </row>
    <row r="4869" spans="1:6" x14ac:dyDescent="0.2">
      <c r="A4869" s="92"/>
      <c r="B4869" s="5" t="s">
        <v>10575</v>
      </c>
      <c r="C4869" s="5" t="s">
        <v>10576</v>
      </c>
      <c r="D4869" s="5" t="s">
        <v>1658</v>
      </c>
      <c r="E4869" s="16" t="b">
        <v>1</v>
      </c>
      <c r="F4869" s="38" t="s">
        <v>15389</v>
      </c>
    </row>
    <row r="4870" spans="1:6" x14ac:dyDescent="0.2">
      <c r="A4870" s="92"/>
      <c r="B4870" s="5" t="s">
        <v>10577</v>
      </c>
      <c r="C4870" s="5" t="s">
        <v>10578</v>
      </c>
      <c r="D4870" s="5" t="s">
        <v>10480</v>
      </c>
      <c r="E4870" s="16" t="b">
        <v>1</v>
      </c>
      <c r="F4870" s="38" t="s">
        <v>15390</v>
      </c>
    </row>
    <row r="4871" spans="1:6" x14ac:dyDescent="0.2">
      <c r="A4871" s="92"/>
      <c r="B4871" s="5" t="s">
        <v>10579</v>
      </c>
      <c r="C4871" s="5" t="s">
        <v>10580</v>
      </c>
      <c r="D4871" s="5" t="s">
        <v>10480</v>
      </c>
      <c r="E4871" s="16" t="b">
        <v>1</v>
      </c>
      <c r="F4871" s="38" t="s">
        <v>15391</v>
      </c>
    </row>
    <row r="4872" spans="1:6" x14ac:dyDescent="0.2">
      <c r="A4872" s="92"/>
      <c r="B4872" s="5" t="s">
        <v>10581</v>
      </c>
      <c r="C4872" s="5" t="s">
        <v>10582</v>
      </c>
      <c r="D4872" s="5" t="s">
        <v>10488</v>
      </c>
      <c r="E4872" s="16" t="b">
        <v>1</v>
      </c>
      <c r="F4872" s="38" t="s">
        <v>15392</v>
      </c>
    </row>
    <row r="4873" spans="1:6" x14ac:dyDescent="0.2">
      <c r="A4873" s="92"/>
      <c r="B4873" s="5" t="s">
        <v>10583</v>
      </c>
      <c r="C4873" s="5" t="s">
        <v>10584</v>
      </c>
      <c r="D4873" s="5" t="s">
        <v>10480</v>
      </c>
      <c r="E4873" s="16" t="b">
        <v>1</v>
      </c>
      <c r="F4873" s="38" t="s">
        <v>15393</v>
      </c>
    </row>
    <row r="4874" spans="1:6" x14ac:dyDescent="0.2">
      <c r="A4874" s="92"/>
      <c r="B4874" s="5" t="s">
        <v>10585</v>
      </c>
      <c r="C4874" s="5" t="s">
        <v>10586</v>
      </c>
      <c r="D4874" s="5" t="s">
        <v>10488</v>
      </c>
      <c r="E4874" s="16" t="b">
        <v>1</v>
      </c>
      <c r="F4874" s="38" t="s">
        <v>15394</v>
      </c>
    </row>
    <row r="4875" spans="1:6" x14ac:dyDescent="0.2">
      <c r="A4875" s="92"/>
      <c r="B4875" s="5" t="s">
        <v>10587</v>
      </c>
      <c r="C4875" s="5" t="s">
        <v>10588</v>
      </c>
      <c r="D4875" s="5" t="s">
        <v>1658</v>
      </c>
      <c r="E4875" s="16" t="b">
        <v>1</v>
      </c>
      <c r="F4875" s="38" t="s">
        <v>15395</v>
      </c>
    </row>
    <row r="4876" spans="1:6" x14ac:dyDescent="0.2">
      <c r="A4876" s="92"/>
      <c r="B4876" s="5" t="s">
        <v>10589</v>
      </c>
      <c r="C4876" s="5" t="s">
        <v>10590</v>
      </c>
      <c r="D4876" s="5" t="s">
        <v>10480</v>
      </c>
      <c r="E4876" s="16" t="b">
        <v>1</v>
      </c>
      <c r="F4876" s="38" t="s">
        <v>15396</v>
      </c>
    </row>
    <row r="4877" spans="1:6" x14ac:dyDescent="0.2">
      <c r="A4877" s="92"/>
      <c r="B4877" s="5" t="s">
        <v>10591</v>
      </c>
      <c r="C4877" s="5" t="s">
        <v>10592</v>
      </c>
      <c r="D4877" s="5" t="s">
        <v>10480</v>
      </c>
      <c r="E4877" s="16" t="b">
        <v>1</v>
      </c>
      <c r="F4877" s="38" t="s">
        <v>15397</v>
      </c>
    </row>
    <row r="4878" spans="1:6" x14ac:dyDescent="0.2">
      <c r="A4878" s="92"/>
      <c r="B4878" s="5" t="s">
        <v>10593</v>
      </c>
      <c r="C4878" s="5" t="s">
        <v>10594</v>
      </c>
      <c r="D4878" s="5" t="s">
        <v>10488</v>
      </c>
      <c r="E4878" s="16" t="b">
        <v>1</v>
      </c>
      <c r="F4878" s="38" t="s">
        <v>15398</v>
      </c>
    </row>
    <row r="4879" spans="1:6" x14ac:dyDescent="0.2">
      <c r="A4879" s="92"/>
      <c r="B4879" s="5" t="s">
        <v>10595</v>
      </c>
      <c r="C4879" s="5" t="s">
        <v>10596</v>
      </c>
      <c r="D4879" s="5" t="s">
        <v>10488</v>
      </c>
      <c r="E4879" s="16" t="b">
        <v>1</v>
      </c>
      <c r="F4879" s="38" t="s">
        <v>15399</v>
      </c>
    </row>
    <row r="4880" spans="1:6" x14ac:dyDescent="0.2">
      <c r="A4880" s="92"/>
      <c r="B4880" s="5" t="s">
        <v>10597</v>
      </c>
      <c r="C4880" s="5" t="s">
        <v>10598</v>
      </c>
      <c r="D4880" s="5" t="s">
        <v>10480</v>
      </c>
      <c r="E4880" s="16" t="b">
        <v>1</v>
      </c>
      <c r="F4880" s="38" t="s">
        <v>15400</v>
      </c>
    </row>
    <row r="4881" spans="1:6" x14ac:dyDescent="0.2">
      <c r="A4881" s="92"/>
      <c r="B4881" s="5" t="s">
        <v>10599</v>
      </c>
      <c r="C4881" s="5" t="s">
        <v>10600</v>
      </c>
      <c r="D4881" s="5" t="s">
        <v>10480</v>
      </c>
      <c r="E4881" s="16" t="b">
        <v>1</v>
      </c>
      <c r="F4881" s="38" t="s">
        <v>15401</v>
      </c>
    </row>
    <row r="4882" spans="1:6" x14ac:dyDescent="0.2">
      <c r="A4882" s="92"/>
      <c r="B4882" s="5" t="s">
        <v>10601</v>
      </c>
      <c r="C4882" s="5" t="s">
        <v>10602</v>
      </c>
      <c r="D4882" s="5" t="s">
        <v>1658</v>
      </c>
      <c r="E4882" s="16" t="b">
        <v>1</v>
      </c>
      <c r="F4882" s="38" t="s">
        <v>15402</v>
      </c>
    </row>
    <row r="4883" spans="1:6" x14ac:dyDescent="0.2">
      <c r="A4883" s="92"/>
      <c r="B4883" s="5" t="s">
        <v>10603</v>
      </c>
      <c r="C4883" s="5" t="s">
        <v>10604</v>
      </c>
      <c r="D4883" s="5" t="s">
        <v>10488</v>
      </c>
      <c r="E4883" s="16" t="b">
        <v>1</v>
      </c>
      <c r="F4883" s="38" t="s">
        <v>15403</v>
      </c>
    </row>
    <row r="4884" spans="1:6" x14ac:dyDescent="0.2">
      <c r="A4884" s="92"/>
      <c r="B4884" s="5" t="s">
        <v>10605</v>
      </c>
      <c r="C4884" s="5" t="s">
        <v>10606</v>
      </c>
      <c r="D4884" s="5" t="s">
        <v>10480</v>
      </c>
      <c r="E4884" s="16" t="b">
        <v>1</v>
      </c>
      <c r="F4884" s="38" t="s">
        <v>15404</v>
      </c>
    </row>
    <row r="4885" spans="1:6" x14ac:dyDescent="0.2">
      <c r="A4885" s="92"/>
      <c r="B4885" s="5" t="s">
        <v>10607</v>
      </c>
      <c r="C4885" s="5" t="s">
        <v>10608</v>
      </c>
      <c r="D4885" s="5" t="s">
        <v>10485</v>
      </c>
      <c r="E4885" s="16" t="b">
        <v>1</v>
      </c>
      <c r="F4885" s="38" t="s">
        <v>15405</v>
      </c>
    </row>
    <row r="4886" spans="1:6" x14ac:dyDescent="0.2">
      <c r="A4886" s="92"/>
      <c r="B4886" s="5" t="s">
        <v>10609</v>
      </c>
      <c r="C4886" s="5" t="s">
        <v>10610</v>
      </c>
      <c r="D4886" s="5" t="s">
        <v>10485</v>
      </c>
      <c r="E4886" s="16" t="b">
        <v>1</v>
      </c>
      <c r="F4886" s="38" t="s">
        <v>15406</v>
      </c>
    </row>
    <row r="4887" spans="1:6" x14ac:dyDescent="0.2">
      <c r="A4887" s="92"/>
      <c r="B4887" s="5" t="s">
        <v>10611</v>
      </c>
      <c r="C4887" s="5" t="s">
        <v>10612</v>
      </c>
      <c r="D4887" s="5" t="s">
        <v>10480</v>
      </c>
      <c r="E4887" s="16" t="b">
        <v>1</v>
      </c>
      <c r="F4887" s="38" t="s">
        <v>15407</v>
      </c>
    </row>
    <row r="4888" spans="1:6" x14ac:dyDescent="0.2">
      <c r="A4888" s="92"/>
      <c r="B4888" s="5" t="s">
        <v>10613</v>
      </c>
      <c r="C4888" s="5" t="s">
        <v>10614</v>
      </c>
      <c r="D4888" s="5" t="s">
        <v>1658</v>
      </c>
      <c r="E4888" s="16" t="b">
        <v>1</v>
      </c>
      <c r="F4888" s="38" t="s">
        <v>15408</v>
      </c>
    </row>
    <row r="4889" spans="1:6" x14ac:dyDescent="0.2">
      <c r="A4889" s="92"/>
      <c r="B4889" s="5" t="s">
        <v>10615</v>
      </c>
      <c r="C4889" s="5" t="s">
        <v>10616</v>
      </c>
      <c r="D4889" s="5" t="s">
        <v>10485</v>
      </c>
      <c r="E4889" s="16" t="b">
        <v>1</v>
      </c>
      <c r="F4889" s="38" t="s">
        <v>15409</v>
      </c>
    </row>
    <row r="4890" spans="1:6" x14ac:dyDescent="0.2">
      <c r="A4890" s="92"/>
      <c r="B4890" s="5" t="s">
        <v>10617</v>
      </c>
      <c r="C4890" s="5" t="s">
        <v>10618</v>
      </c>
      <c r="D4890" s="5" t="s">
        <v>10488</v>
      </c>
      <c r="E4890" s="16" t="b">
        <v>1</v>
      </c>
      <c r="F4890" s="38" t="s">
        <v>15410</v>
      </c>
    </row>
    <row r="4891" spans="1:6" x14ac:dyDescent="0.2">
      <c r="A4891" s="92"/>
      <c r="B4891" s="5" t="s">
        <v>10619</v>
      </c>
      <c r="C4891" s="5" t="s">
        <v>10620</v>
      </c>
      <c r="D4891" s="5" t="s">
        <v>1658</v>
      </c>
      <c r="E4891" s="16" t="b">
        <v>1</v>
      </c>
      <c r="F4891" s="38" t="s">
        <v>15411</v>
      </c>
    </row>
    <row r="4892" spans="1:6" x14ac:dyDescent="0.2">
      <c r="A4892" s="92"/>
      <c r="B4892" s="5" t="s">
        <v>10621</v>
      </c>
      <c r="C4892" s="5" t="s">
        <v>10622</v>
      </c>
      <c r="D4892" s="5" t="s">
        <v>10480</v>
      </c>
      <c r="E4892" s="16" t="b">
        <v>1</v>
      </c>
      <c r="F4892" s="38" t="s">
        <v>15412</v>
      </c>
    </row>
    <row r="4893" spans="1:6" x14ac:dyDescent="0.2">
      <c r="A4893" s="92"/>
      <c r="B4893" s="5" t="s">
        <v>10623</v>
      </c>
      <c r="C4893" s="5" t="s">
        <v>10624</v>
      </c>
      <c r="D4893" s="5" t="s">
        <v>1658</v>
      </c>
      <c r="E4893" s="16" t="b">
        <v>1</v>
      </c>
      <c r="F4893" s="38" t="s">
        <v>15413</v>
      </c>
    </row>
    <row r="4894" spans="1:6" x14ac:dyDescent="0.2">
      <c r="A4894" s="92"/>
      <c r="B4894" s="5" t="s">
        <v>10625</v>
      </c>
      <c r="C4894" s="5" t="s">
        <v>10626</v>
      </c>
      <c r="D4894" s="5" t="s">
        <v>10485</v>
      </c>
      <c r="E4894" s="16" t="b">
        <v>1</v>
      </c>
      <c r="F4894" s="38" t="s">
        <v>15414</v>
      </c>
    </row>
    <row r="4895" spans="1:6" x14ac:dyDescent="0.2">
      <c r="A4895" s="92"/>
      <c r="B4895" s="5" t="s">
        <v>10627</v>
      </c>
      <c r="C4895" s="5" t="s">
        <v>10628</v>
      </c>
      <c r="D4895" s="5" t="s">
        <v>10629</v>
      </c>
      <c r="E4895" s="16" t="b">
        <v>1</v>
      </c>
      <c r="F4895" s="38" t="s">
        <v>15415</v>
      </c>
    </row>
    <row r="4896" spans="1:6" x14ac:dyDescent="0.2">
      <c r="A4896" s="92"/>
      <c r="B4896" s="5" t="s">
        <v>10630</v>
      </c>
      <c r="C4896" s="5" t="s">
        <v>10631</v>
      </c>
      <c r="D4896" s="5" t="s">
        <v>10488</v>
      </c>
      <c r="E4896" s="16" t="b">
        <v>1</v>
      </c>
      <c r="F4896" s="38" t="s">
        <v>15416</v>
      </c>
    </row>
    <row r="4897" spans="1:6" x14ac:dyDescent="0.2">
      <c r="A4897" s="92"/>
      <c r="B4897" s="5" t="s">
        <v>10632</v>
      </c>
      <c r="C4897" s="5" t="s">
        <v>10633</v>
      </c>
      <c r="D4897" s="5" t="s">
        <v>10485</v>
      </c>
      <c r="E4897" s="16" t="b">
        <v>1</v>
      </c>
      <c r="F4897" s="38" t="s">
        <v>15417</v>
      </c>
    </row>
    <row r="4898" spans="1:6" x14ac:dyDescent="0.2">
      <c r="A4898" s="92"/>
      <c r="B4898" s="5" t="s">
        <v>10634</v>
      </c>
      <c r="C4898" s="5" t="s">
        <v>10635</v>
      </c>
      <c r="D4898" s="5" t="s">
        <v>10488</v>
      </c>
      <c r="E4898" s="16" t="b">
        <v>1</v>
      </c>
      <c r="F4898" s="38" t="s">
        <v>15418</v>
      </c>
    </row>
    <row r="4899" spans="1:6" x14ac:dyDescent="0.2">
      <c r="A4899" s="92"/>
      <c r="B4899" s="5" t="s">
        <v>10636</v>
      </c>
      <c r="C4899" s="5" t="s">
        <v>10637</v>
      </c>
      <c r="D4899" s="5" t="s">
        <v>10480</v>
      </c>
      <c r="E4899" s="16" t="b">
        <v>1</v>
      </c>
      <c r="F4899" s="38" t="s">
        <v>15419</v>
      </c>
    </row>
    <row r="4900" spans="1:6" x14ac:dyDescent="0.2">
      <c r="A4900" s="92"/>
      <c r="B4900" s="5" t="s">
        <v>10638</v>
      </c>
      <c r="C4900" s="5" t="s">
        <v>10639</v>
      </c>
      <c r="D4900" s="5" t="s">
        <v>10488</v>
      </c>
      <c r="E4900" s="16" t="b">
        <v>1</v>
      </c>
      <c r="F4900" s="38" t="s">
        <v>15420</v>
      </c>
    </row>
    <row r="4901" spans="1:6" x14ac:dyDescent="0.2">
      <c r="A4901" s="92"/>
      <c r="B4901" s="5" t="s">
        <v>10640</v>
      </c>
      <c r="C4901" s="5" t="s">
        <v>10641</v>
      </c>
      <c r="D4901" s="5" t="s">
        <v>10488</v>
      </c>
      <c r="E4901" s="16" t="b">
        <v>1</v>
      </c>
      <c r="F4901" s="38" t="s">
        <v>15421</v>
      </c>
    </row>
    <row r="4902" spans="1:6" x14ac:dyDescent="0.2">
      <c r="A4902" s="92"/>
      <c r="B4902" s="5" t="s">
        <v>10642</v>
      </c>
      <c r="C4902" s="5" t="s">
        <v>10643</v>
      </c>
      <c r="D4902" s="5" t="s">
        <v>10485</v>
      </c>
      <c r="E4902" s="16" t="b">
        <v>1</v>
      </c>
      <c r="F4902" s="38" t="s">
        <v>15422</v>
      </c>
    </row>
    <row r="4903" spans="1:6" x14ac:dyDescent="0.2">
      <c r="A4903" s="92"/>
      <c r="B4903" s="5" t="s">
        <v>10644</v>
      </c>
      <c r="C4903" s="5" t="s">
        <v>10645</v>
      </c>
      <c r="D4903" s="5" t="s">
        <v>10480</v>
      </c>
      <c r="E4903" s="16" t="b">
        <v>1</v>
      </c>
      <c r="F4903" s="38" t="s">
        <v>15423</v>
      </c>
    </row>
    <row r="4904" spans="1:6" x14ac:dyDescent="0.2">
      <c r="A4904" s="92"/>
      <c r="B4904" s="5" t="s">
        <v>10646</v>
      </c>
      <c r="C4904" s="5" t="s">
        <v>10647</v>
      </c>
      <c r="D4904" s="5" t="s">
        <v>1658</v>
      </c>
      <c r="E4904" s="16" t="b">
        <v>1</v>
      </c>
      <c r="F4904" s="38" t="s">
        <v>15424</v>
      </c>
    </row>
    <row r="4905" spans="1:6" x14ac:dyDescent="0.2">
      <c r="A4905" s="92"/>
      <c r="B4905" s="5" t="s">
        <v>10648</v>
      </c>
      <c r="C4905" s="5" t="s">
        <v>10649</v>
      </c>
      <c r="D4905" s="5" t="s">
        <v>10488</v>
      </c>
      <c r="E4905" s="16" t="b">
        <v>1</v>
      </c>
      <c r="F4905" s="38" t="s">
        <v>15425</v>
      </c>
    </row>
    <row r="4906" spans="1:6" x14ac:dyDescent="0.2">
      <c r="A4906" s="92"/>
      <c r="B4906" s="5" t="s">
        <v>10650</v>
      </c>
      <c r="C4906" s="5" t="s">
        <v>10651</v>
      </c>
      <c r="D4906" s="5" t="s">
        <v>10488</v>
      </c>
      <c r="E4906" s="16" t="b">
        <v>1</v>
      </c>
      <c r="F4906" s="38" t="s">
        <v>15426</v>
      </c>
    </row>
    <row r="4907" spans="1:6" x14ac:dyDescent="0.2">
      <c r="A4907" s="92"/>
      <c r="B4907" s="5" t="s">
        <v>16631</v>
      </c>
      <c r="C4907" s="5" t="s">
        <v>16632</v>
      </c>
      <c r="D4907" s="5" t="s">
        <v>10488</v>
      </c>
      <c r="E4907" s="16" t="b">
        <v>1</v>
      </c>
      <c r="F4907" s="38" t="s">
        <v>16633</v>
      </c>
    </row>
    <row r="4908" spans="1:6" x14ac:dyDescent="0.2">
      <c r="A4908" s="92"/>
      <c r="B4908" s="5" t="s">
        <v>10652</v>
      </c>
      <c r="C4908" s="5" t="s">
        <v>10653</v>
      </c>
      <c r="D4908" s="5" t="s">
        <v>10488</v>
      </c>
      <c r="E4908" s="16" t="b">
        <v>1</v>
      </c>
      <c r="F4908" s="38" t="s">
        <v>15427</v>
      </c>
    </row>
    <row r="4909" spans="1:6" x14ac:dyDescent="0.2">
      <c r="A4909" s="92"/>
      <c r="B4909" s="5" t="s">
        <v>10654</v>
      </c>
      <c r="C4909" s="5" t="s">
        <v>10655</v>
      </c>
      <c r="D4909" s="5" t="s">
        <v>10485</v>
      </c>
      <c r="E4909" s="16" t="b">
        <v>1</v>
      </c>
      <c r="F4909" s="38" t="s">
        <v>15428</v>
      </c>
    </row>
    <row r="4910" spans="1:6" x14ac:dyDescent="0.2">
      <c r="A4910" s="92"/>
      <c r="B4910" s="5" t="s">
        <v>10656</v>
      </c>
      <c r="C4910" s="5" t="s">
        <v>10657</v>
      </c>
      <c r="D4910" s="5" t="s">
        <v>10488</v>
      </c>
      <c r="E4910" s="16" t="b">
        <v>1</v>
      </c>
      <c r="F4910" s="38" t="s">
        <v>15429</v>
      </c>
    </row>
    <row r="4911" spans="1:6" x14ac:dyDescent="0.2">
      <c r="A4911" s="92"/>
      <c r="B4911" s="5" t="s">
        <v>10658</v>
      </c>
      <c r="C4911" s="5" t="s">
        <v>10659</v>
      </c>
      <c r="D4911" s="5" t="s">
        <v>1658</v>
      </c>
      <c r="E4911" s="16" t="b">
        <v>1</v>
      </c>
      <c r="F4911" s="38" t="s">
        <v>15430</v>
      </c>
    </row>
    <row r="4912" spans="1:6" x14ac:dyDescent="0.2">
      <c r="A4912" s="92"/>
      <c r="B4912" s="5" t="s">
        <v>10660</v>
      </c>
      <c r="C4912" s="5" t="s">
        <v>10661</v>
      </c>
      <c r="D4912" s="5" t="s">
        <v>10488</v>
      </c>
      <c r="E4912" s="16" t="b">
        <v>1</v>
      </c>
      <c r="F4912" s="38" t="s">
        <v>15431</v>
      </c>
    </row>
    <row r="4913" spans="1:6" x14ac:dyDescent="0.2">
      <c r="A4913" s="92"/>
      <c r="B4913" s="5" t="s">
        <v>10662</v>
      </c>
      <c r="C4913" s="5" t="s">
        <v>10663</v>
      </c>
      <c r="D4913" s="5" t="s">
        <v>1658</v>
      </c>
      <c r="E4913" s="16" t="b">
        <v>1</v>
      </c>
      <c r="F4913" s="38" t="s">
        <v>15432</v>
      </c>
    </row>
    <row r="4914" spans="1:6" x14ac:dyDescent="0.2">
      <c r="A4914" s="92"/>
      <c r="B4914" s="5" t="s">
        <v>10664</v>
      </c>
      <c r="C4914" s="5" t="s">
        <v>10665</v>
      </c>
      <c r="D4914" s="5" t="s">
        <v>10485</v>
      </c>
      <c r="E4914" s="16" t="b">
        <v>1</v>
      </c>
      <c r="F4914" s="38" t="s">
        <v>15433</v>
      </c>
    </row>
    <row r="4915" spans="1:6" x14ac:dyDescent="0.2">
      <c r="A4915" s="92"/>
      <c r="B4915" s="5" t="s">
        <v>10666</v>
      </c>
      <c r="C4915" s="5" t="s">
        <v>10667</v>
      </c>
      <c r="D4915" s="5" t="s">
        <v>1658</v>
      </c>
      <c r="E4915" s="16" t="b">
        <v>1</v>
      </c>
      <c r="F4915" s="38" t="s">
        <v>15434</v>
      </c>
    </row>
    <row r="4916" spans="1:6" x14ac:dyDescent="0.2">
      <c r="A4916" s="92"/>
      <c r="B4916" s="5" t="s">
        <v>10668</v>
      </c>
      <c r="C4916" s="5" t="s">
        <v>10669</v>
      </c>
      <c r="D4916" s="5" t="s">
        <v>10488</v>
      </c>
      <c r="E4916" s="16" t="b">
        <v>1</v>
      </c>
      <c r="F4916" s="38" t="s">
        <v>15435</v>
      </c>
    </row>
    <row r="4917" spans="1:6" x14ac:dyDescent="0.2">
      <c r="A4917" s="92"/>
      <c r="B4917" s="5" t="s">
        <v>10670</v>
      </c>
      <c r="C4917" s="5" t="s">
        <v>10671</v>
      </c>
      <c r="D4917" s="5" t="s">
        <v>10488</v>
      </c>
      <c r="E4917" s="16" t="b">
        <v>1</v>
      </c>
      <c r="F4917" s="38" t="s">
        <v>15436</v>
      </c>
    </row>
    <row r="4918" spans="1:6" x14ac:dyDescent="0.2">
      <c r="A4918" s="92"/>
      <c r="B4918" s="5" t="s">
        <v>10672</v>
      </c>
      <c r="C4918" s="5" t="s">
        <v>10673</v>
      </c>
      <c r="D4918" s="5" t="s">
        <v>10488</v>
      </c>
      <c r="E4918" s="16" t="b">
        <v>1</v>
      </c>
      <c r="F4918" s="38" t="s">
        <v>15437</v>
      </c>
    </row>
    <row r="4919" spans="1:6" x14ac:dyDescent="0.2">
      <c r="A4919" s="92"/>
      <c r="B4919" s="5" t="s">
        <v>10674</v>
      </c>
      <c r="C4919" s="5" t="s">
        <v>10675</v>
      </c>
      <c r="D4919" s="5" t="s">
        <v>10488</v>
      </c>
      <c r="E4919" s="16" t="b">
        <v>1</v>
      </c>
      <c r="F4919" s="38" t="s">
        <v>15438</v>
      </c>
    </row>
    <row r="4920" spans="1:6" x14ac:dyDescent="0.2">
      <c r="A4920" s="92"/>
      <c r="B4920" s="5" t="s">
        <v>10676</v>
      </c>
      <c r="C4920" s="5" t="s">
        <v>10677</v>
      </c>
      <c r="D4920" s="5" t="s">
        <v>10480</v>
      </c>
      <c r="E4920" s="16" t="b">
        <v>1</v>
      </c>
      <c r="F4920" s="38" t="s">
        <v>15439</v>
      </c>
    </row>
    <row r="4921" spans="1:6" x14ac:dyDescent="0.2">
      <c r="A4921" s="92"/>
      <c r="B4921" s="5" t="s">
        <v>10678</v>
      </c>
      <c r="C4921" s="5" t="s">
        <v>10679</v>
      </c>
      <c r="D4921" s="5" t="s">
        <v>10488</v>
      </c>
      <c r="E4921" s="16" t="b">
        <v>1</v>
      </c>
      <c r="F4921" s="38" t="s">
        <v>15440</v>
      </c>
    </row>
    <row r="4922" spans="1:6" x14ac:dyDescent="0.2">
      <c r="A4922" s="92"/>
      <c r="B4922" s="5" t="s">
        <v>10680</v>
      </c>
      <c r="C4922" s="5" t="s">
        <v>10681</v>
      </c>
      <c r="D4922" s="5" t="s">
        <v>10480</v>
      </c>
      <c r="E4922" s="16" t="b">
        <v>1</v>
      </c>
      <c r="F4922" s="38" t="s">
        <v>15441</v>
      </c>
    </row>
    <row r="4923" spans="1:6" x14ac:dyDescent="0.2">
      <c r="A4923" s="92"/>
      <c r="B4923" s="5" t="s">
        <v>10682</v>
      </c>
      <c r="C4923" s="5" t="s">
        <v>10683</v>
      </c>
      <c r="D4923" s="5" t="s">
        <v>10485</v>
      </c>
      <c r="E4923" s="16" t="b">
        <v>1</v>
      </c>
      <c r="F4923" s="38" t="s">
        <v>15442</v>
      </c>
    </row>
    <row r="4924" spans="1:6" x14ac:dyDescent="0.2">
      <c r="A4924" s="92"/>
      <c r="B4924" s="5" t="s">
        <v>10684</v>
      </c>
      <c r="C4924" s="5" t="s">
        <v>10685</v>
      </c>
      <c r="D4924" s="5" t="s">
        <v>10485</v>
      </c>
      <c r="E4924" s="16" t="b">
        <v>1</v>
      </c>
      <c r="F4924" s="38" t="s">
        <v>15443</v>
      </c>
    </row>
    <row r="4925" spans="1:6" x14ac:dyDescent="0.2">
      <c r="A4925" s="92"/>
      <c r="B4925" s="5" t="s">
        <v>10686</v>
      </c>
      <c r="C4925" s="5" t="s">
        <v>10687</v>
      </c>
      <c r="D4925" s="5" t="s">
        <v>10488</v>
      </c>
      <c r="E4925" s="16" t="b">
        <v>1</v>
      </c>
      <c r="F4925" s="38" t="s">
        <v>15444</v>
      </c>
    </row>
    <row r="4926" spans="1:6" x14ac:dyDescent="0.2">
      <c r="A4926" s="92"/>
      <c r="B4926" s="5" t="s">
        <v>10688</v>
      </c>
      <c r="C4926" s="5" t="s">
        <v>10689</v>
      </c>
      <c r="D4926" s="5" t="s">
        <v>10485</v>
      </c>
      <c r="E4926" s="16" t="b">
        <v>1</v>
      </c>
      <c r="F4926" s="38" t="s">
        <v>15445</v>
      </c>
    </row>
    <row r="4927" spans="1:6" x14ac:dyDescent="0.2">
      <c r="A4927" s="92"/>
      <c r="B4927" s="5" t="s">
        <v>10690</v>
      </c>
      <c r="C4927" s="5" t="s">
        <v>10691</v>
      </c>
      <c r="D4927" s="5" t="s">
        <v>10485</v>
      </c>
      <c r="E4927" s="16" t="b">
        <v>1</v>
      </c>
      <c r="F4927" s="38" t="s">
        <v>15446</v>
      </c>
    </row>
    <row r="4928" spans="1:6" x14ac:dyDescent="0.2">
      <c r="A4928" s="92"/>
      <c r="B4928" s="5" t="s">
        <v>10692</v>
      </c>
      <c r="C4928" s="5" t="s">
        <v>10693</v>
      </c>
      <c r="D4928" s="5" t="s">
        <v>10485</v>
      </c>
      <c r="E4928" s="16" t="b">
        <v>1</v>
      </c>
      <c r="F4928" s="38" t="s">
        <v>15447</v>
      </c>
    </row>
    <row r="4929" spans="1:6" x14ac:dyDescent="0.2">
      <c r="A4929" s="92"/>
      <c r="B4929" s="5" t="s">
        <v>10694</v>
      </c>
      <c r="C4929" s="5" t="s">
        <v>10695</v>
      </c>
      <c r="D4929" s="5" t="s">
        <v>10485</v>
      </c>
      <c r="E4929" s="16" t="b">
        <v>1</v>
      </c>
      <c r="F4929" s="38" t="s">
        <v>15448</v>
      </c>
    </row>
    <row r="4930" spans="1:6" x14ac:dyDescent="0.2">
      <c r="A4930" s="92"/>
      <c r="B4930" s="5" t="s">
        <v>10696</v>
      </c>
      <c r="C4930" s="5" t="s">
        <v>10697</v>
      </c>
      <c r="D4930" s="5" t="s">
        <v>10488</v>
      </c>
      <c r="E4930" s="16" t="b">
        <v>1</v>
      </c>
      <c r="F4930" s="38" t="s">
        <v>15449</v>
      </c>
    </row>
    <row r="4931" spans="1:6" x14ac:dyDescent="0.2">
      <c r="A4931" s="92"/>
      <c r="B4931" s="5" t="s">
        <v>10698</v>
      </c>
      <c r="C4931" s="5" t="s">
        <v>10699</v>
      </c>
      <c r="D4931" s="5" t="s">
        <v>10488</v>
      </c>
      <c r="E4931" s="16" t="b">
        <v>1</v>
      </c>
      <c r="F4931" s="38" t="s">
        <v>15450</v>
      </c>
    </row>
    <row r="4932" spans="1:6" x14ac:dyDescent="0.2">
      <c r="A4932" s="92"/>
      <c r="B4932" s="5" t="s">
        <v>10700</v>
      </c>
      <c r="C4932" s="5" t="s">
        <v>10701</v>
      </c>
      <c r="D4932" s="5" t="s">
        <v>10485</v>
      </c>
      <c r="E4932" s="16" t="b">
        <v>1</v>
      </c>
      <c r="F4932" s="38" t="s">
        <v>15451</v>
      </c>
    </row>
    <row r="4933" spans="1:6" x14ac:dyDescent="0.2">
      <c r="A4933" s="92"/>
      <c r="B4933" s="5" t="s">
        <v>10702</v>
      </c>
      <c r="C4933" s="5" t="s">
        <v>10703</v>
      </c>
      <c r="D4933" s="5" t="s">
        <v>1658</v>
      </c>
      <c r="E4933" s="16" t="b">
        <v>1</v>
      </c>
      <c r="F4933" s="38" t="s">
        <v>15452</v>
      </c>
    </row>
    <row r="4934" spans="1:6" x14ac:dyDescent="0.2">
      <c r="A4934" s="92"/>
      <c r="B4934" s="5" t="s">
        <v>10704</v>
      </c>
      <c r="C4934" s="5" t="s">
        <v>10705</v>
      </c>
      <c r="D4934" s="5" t="s">
        <v>10488</v>
      </c>
      <c r="E4934" s="16" t="b">
        <v>1</v>
      </c>
      <c r="F4934" s="38" t="s">
        <v>15453</v>
      </c>
    </row>
    <row r="4935" spans="1:6" x14ac:dyDescent="0.2">
      <c r="A4935" s="92"/>
      <c r="B4935" s="5" t="s">
        <v>10706</v>
      </c>
      <c r="C4935" s="5" t="s">
        <v>10707</v>
      </c>
      <c r="D4935" s="5" t="s">
        <v>10488</v>
      </c>
      <c r="E4935" s="16" t="b">
        <v>1</v>
      </c>
      <c r="F4935" s="38" t="s">
        <v>15454</v>
      </c>
    </row>
    <row r="4936" spans="1:6" x14ac:dyDescent="0.2">
      <c r="A4936" s="92"/>
      <c r="B4936" s="5" t="s">
        <v>10708</v>
      </c>
      <c r="C4936" s="5" t="s">
        <v>10709</v>
      </c>
      <c r="D4936" s="5" t="s">
        <v>10488</v>
      </c>
      <c r="E4936" s="16" t="b">
        <v>1</v>
      </c>
      <c r="F4936" s="38" t="s">
        <v>15455</v>
      </c>
    </row>
    <row r="4937" spans="1:6" x14ac:dyDescent="0.2">
      <c r="A4937" s="92"/>
      <c r="B4937" s="5" t="s">
        <v>10710</v>
      </c>
      <c r="C4937" s="5" t="s">
        <v>10711</v>
      </c>
      <c r="D4937" s="5" t="s">
        <v>10485</v>
      </c>
      <c r="E4937" s="16" t="b">
        <v>1</v>
      </c>
      <c r="F4937" s="38" t="s">
        <v>15456</v>
      </c>
    </row>
    <row r="4938" spans="1:6" x14ac:dyDescent="0.2">
      <c r="A4938" s="92"/>
      <c r="B4938" s="5" t="s">
        <v>10712</v>
      </c>
      <c r="C4938" s="5" t="s">
        <v>10713</v>
      </c>
      <c r="D4938" s="5" t="s">
        <v>10480</v>
      </c>
      <c r="E4938" s="16" t="b">
        <v>1</v>
      </c>
      <c r="F4938" s="38" t="s">
        <v>15457</v>
      </c>
    </row>
    <row r="4939" spans="1:6" x14ac:dyDescent="0.2">
      <c r="A4939" s="92"/>
      <c r="B4939" s="5" t="s">
        <v>10714</v>
      </c>
      <c r="C4939" s="5" t="s">
        <v>10715</v>
      </c>
      <c r="D4939" s="5" t="s">
        <v>1658</v>
      </c>
      <c r="E4939" s="16" t="b">
        <v>1</v>
      </c>
      <c r="F4939" s="38" t="s">
        <v>15458</v>
      </c>
    </row>
    <row r="4940" spans="1:6" x14ac:dyDescent="0.2">
      <c r="A4940" s="92"/>
      <c r="B4940" s="5" t="s">
        <v>10716</v>
      </c>
      <c r="C4940" s="5" t="s">
        <v>10717</v>
      </c>
      <c r="D4940" s="5" t="s">
        <v>10485</v>
      </c>
      <c r="E4940" s="16" t="b">
        <v>1</v>
      </c>
      <c r="F4940" s="38" t="s">
        <v>15459</v>
      </c>
    </row>
    <row r="4941" spans="1:6" x14ac:dyDescent="0.2">
      <c r="A4941" s="92"/>
      <c r="B4941" s="5" t="s">
        <v>10718</v>
      </c>
      <c r="C4941" s="5" t="s">
        <v>10719</v>
      </c>
      <c r="D4941" s="5" t="s">
        <v>10485</v>
      </c>
      <c r="E4941" s="16" t="b">
        <v>1</v>
      </c>
      <c r="F4941" s="38" t="s">
        <v>15460</v>
      </c>
    </row>
    <row r="4942" spans="1:6" x14ac:dyDescent="0.2">
      <c r="A4942" s="92"/>
      <c r="B4942" s="5" t="s">
        <v>10720</v>
      </c>
      <c r="C4942" s="5" t="s">
        <v>10721</v>
      </c>
      <c r="D4942" s="5" t="s">
        <v>10488</v>
      </c>
      <c r="E4942" s="16" t="b">
        <v>1</v>
      </c>
      <c r="F4942" s="38" t="s">
        <v>15461</v>
      </c>
    </row>
    <row r="4943" spans="1:6" x14ac:dyDescent="0.2">
      <c r="A4943" s="92"/>
      <c r="B4943" s="5" t="s">
        <v>10722</v>
      </c>
      <c r="C4943" s="5" t="s">
        <v>10723</v>
      </c>
      <c r="D4943" s="5" t="s">
        <v>10488</v>
      </c>
      <c r="E4943" s="16" t="b">
        <v>1</v>
      </c>
      <c r="F4943" s="38" t="s">
        <v>15462</v>
      </c>
    </row>
    <row r="4944" spans="1:6" x14ac:dyDescent="0.2">
      <c r="A4944" s="92"/>
      <c r="B4944" s="5" t="s">
        <v>10724</v>
      </c>
      <c r="C4944" s="5" t="s">
        <v>10725</v>
      </c>
      <c r="D4944" s="5" t="s">
        <v>1658</v>
      </c>
      <c r="E4944" s="16" t="b">
        <v>1</v>
      </c>
      <c r="F4944" s="38" t="s">
        <v>15463</v>
      </c>
    </row>
    <row r="4945" spans="1:6" x14ac:dyDescent="0.2">
      <c r="A4945" s="92"/>
      <c r="B4945" s="5" t="s">
        <v>10726</v>
      </c>
      <c r="C4945" s="5" t="s">
        <v>10727</v>
      </c>
      <c r="D4945" s="5" t="s">
        <v>10485</v>
      </c>
      <c r="E4945" s="16" t="b">
        <v>1</v>
      </c>
      <c r="F4945" s="38" t="s">
        <v>15464</v>
      </c>
    </row>
    <row r="4946" spans="1:6" x14ac:dyDescent="0.2">
      <c r="A4946" s="92"/>
      <c r="B4946" s="5" t="s">
        <v>10728</v>
      </c>
      <c r="C4946" s="5" t="s">
        <v>10729</v>
      </c>
      <c r="D4946" s="5" t="s">
        <v>1658</v>
      </c>
      <c r="E4946" s="16" t="b">
        <v>1</v>
      </c>
      <c r="F4946" s="38" t="s">
        <v>15465</v>
      </c>
    </row>
    <row r="4947" spans="1:6" x14ac:dyDescent="0.2">
      <c r="A4947" s="92"/>
      <c r="B4947" s="5" t="s">
        <v>10730</v>
      </c>
      <c r="C4947" s="5" t="s">
        <v>10731</v>
      </c>
      <c r="D4947" s="5" t="s">
        <v>10480</v>
      </c>
      <c r="E4947" s="16" t="b">
        <v>1</v>
      </c>
      <c r="F4947" s="38" t="s">
        <v>15466</v>
      </c>
    </row>
    <row r="4948" spans="1:6" x14ac:dyDescent="0.2">
      <c r="A4948" s="92"/>
      <c r="B4948" s="5" t="s">
        <v>10732</v>
      </c>
      <c r="C4948" s="5" t="s">
        <v>10733</v>
      </c>
      <c r="D4948" s="5" t="s">
        <v>10488</v>
      </c>
      <c r="E4948" s="16" t="b">
        <v>1</v>
      </c>
      <c r="F4948" s="38" t="s">
        <v>15467</v>
      </c>
    </row>
    <row r="4949" spans="1:6" x14ac:dyDescent="0.2">
      <c r="A4949" s="92"/>
      <c r="B4949" s="5" t="s">
        <v>10734</v>
      </c>
      <c r="C4949" s="5" t="s">
        <v>10735</v>
      </c>
      <c r="D4949" s="5" t="s">
        <v>10485</v>
      </c>
      <c r="E4949" s="16" t="b">
        <v>1</v>
      </c>
      <c r="F4949" s="38" t="s">
        <v>15468</v>
      </c>
    </row>
    <row r="4950" spans="1:6" x14ac:dyDescent="0.2">
      <c r="A4950" s="92"/>
      <c r="B4950" s="5" t="s">
        <v>10736</v>
      </c>
      <c r="C4950" s="5" t="s">
        <v>10737</v>
      </c>
      <c r="D4950" s="5" t="s">
        <v>10488</v>
      </c>
      <c r="E4950" s="16" t="b">
        <v>1</v>
      </c>
      <c r="F4950" s="38" t="s">
        <v>15469</v>
      </c>
    </row>
    <row r="4951" spans="1:6" x14ac:dyDescent="0.2">
      <c r="A4951" s="92"/>
      <c r="B4951" s="5" t="s">
        <v>10738</v>
      </c>
      <c r="C4951" s="5" t="s">
        <v>10739</v>
      </c>
      <c r="D4951" s="5" t="s">
        <v>10488</v>
      </c>
      <c r="E4951" s="16" t="b">
        <v>1</v>
      </c>
      <c r="F4951" s="38" t="s">
        <v>15470</v>
      </c>
    </row>
    <row r="4952" spans="1:6" x14ac:dyDescent="0.2">
      <c r="A4952" s="92"/>
      <c r="B4952" s="5" t="s">
        <v>10740</v>
      </c>
      <c r="C4952" s="5" t="s">
        <v>10741</v>
      </c>
      <c r="D4952" s="5" t="s">
        <v>10488</v>
      </c>
      <c r="E4952" s="16" t="b">
        <v>1</v>
      </c>
      <c r="F4952" s="38" t="s">
        <v>15471</v>
      </c>
    </row>
    <row r="4953" spans="1:6" x14ac:dyDescent="0.2">
      <c r="A4953" s="92"/>
      <c r="B4953" s="5" t="s">
        <v>10742</v>
      </c>
      <c r="C4953" s="5" t="s">
        <v>10743</v>
      </c>
      <c r="D4953" s="5" t="s">
        <v>10480</v>
      </c>
      <c r="E4953" s="16" t="b">
        <v>1</v>
      </c>
      <c r="F4953" s="38" t="s">
        <v>15472</v>
      </c>
    </row>
    <row r="4954" spans="1:6" x14ac:dyDescent="0.2">
      <c r="A4954" s="92"/>
      <c r="B4954" s="5" t="s">
        <v>10744</v>
      </c>
      <c r="C4954" s="5" t="s">
        <v>10745</v>
      </c>
      <c r="D4954" s="5" t="s">
        <v>10485</v>
      </c>
      <c r="E4954" s="16" t="b">
        <v>1</v>
      </c>
      <c r="F4954" s="38" t="s">
        <v>15473</v>
      </c>
    </row>
    <row r="4955" spans="1:6" x14ac:dyDescent="0.2">
      <c r="A4955" s="92"/>
      <c r="B4955" s="5" t="s">
        <v>10746</v>
      </c>
      <c r="C4955" s="5" t="s">
        <v>10747</v>
      </c>
      <c r="D4955" s="5" t="s">
        <v>10485</v>
      </c>
      <c r="E4955" s="16" t="b">
        <v>1</v>
      </c>
      <c r="F4955" s="38" t="s">
        <v>15474</v>
      </c>
    </row>
    <row r="4956" spans="1:6" x14ac:dyDescent="0.2">
      <c r="A4956" s="92"/>
      <c r="B4956" s="5" t="s">
        <v>10748</v>
      </c>
      <c r="C4956" s="5" t="s">
        <v>10749</v>
      </c>
      <c r="D4956" s="5" t="s">
        <v>10485</v>
      </c>
      <c r="E4956" s="16" t="b">
        <v>1</v>
      </c>
      <c r="F4956" s="38" t="s">
        <v>15475</v>
      </c>
    </row>
    <row r="4957" spans="1:6" x14ac:dyDescent="0.2">
      <c r="A4957" s="92"/>
      <c r="B4957" s="5" t="s">
        <v>10750</v>
      </c>
      <c r="C4957" s="5" t="s">
        <v>10751</v>
      </c>
      <c r="D4957" s="5" t="s">
        <v>10480</v>
      </c>
      <c r="E4957" s="16" t="b">
        <v>1</v>
      </c>
      <c r="F4957" s="38" t="s">
        <v>15476</v>
      </c>
    </row>
    <row r="4958" spans="1:6" x14ac:dyDescent="0.2">
      <c r="A4958" s="92"/>
      <c r="B4958" s="5" t="s">
        <v>10752</v>
      </c>
      <c r="C4958" s="5" t="s">
        <v>10753</v>
      </c>
      <c r="D4958" s="5" t="s">
        <v>10480</v>
      </c>
      <c r="E4958" s="16" t="b">
        <v>1</v>
      </c>
      <c r="F4958" s="38" t="s">
        <v>15477</v>
      </c>
    </row>
    <row r="4959" spans="1:6" x14ac:dyDescent="0.2">
      <c r="A4959" s="92"/>
      <c r="B4959" s="5" t="s">
        <v>10754</v>
      </c>
      <c r="C4959" s="5" t="s">
        <v>10755</v>
      </c>
      <c r="D4959" s="5" t="s">
        <v>10488</v>
      </c>
      <c r="E4959" s="16" t="b">
        <v>1</v>
      </c>
      <c r="F4959" s="38" t="s">
        <v>15478</v>
      </c>
    </row>
    <row r="4960" spans="1:6" x14ac:dyDescent="0.2">
      <c r="A4960" s="92"/>
      <c r="B4960" s="5" t="s">
        <v>10756</v>
      </c>
      <c r="C4960" s="5" t="s">
        <v>10757</v>
      </c>
      <c r="D4960" s="5" t="s">
        <v>1658</v>
      </c>
      <c r="E4960" s="16" t="b">
        <v>1</v>
      </c>
      <c r="F4960" s="38" t="s">
        <v>15479</v>
      </c>
    </row>
    <row r="4961" spans="1:6" x14ac:dyDescent="0.2">
      <c r="A4961" s="92"/>
      <c r="B4961" s="5" t="s">
        <v>10758</v>
      </c>
      <c r="C4961" s="5" t="s">
        <v>10759</v>
      </c>
      <c r="D4961" s="5" t="s">
        <v>10488</v>
      </c>
      <c r="E4961" s="16" t="b">
        <v>1</v>
      </c>
      <c r="F4961" s="38" t="s">
        <v>15480</v>
      </c>
    </row>
    <row r="4962" spans="1:6" x14ac:dyDescent="0.2">
      <c r="A4962" s="92"/>
      <c r="B4962" s="5" t="s">
        <v>10760</v>
      </c>
      <c r="C4962" s="5" t="s">
        <v>10761</v>
      </c>
      <c r="D4962" s="5" t="s">
        <v>10480</v>
      </c>
      <c r="E4962" s="16" t="b">
        <v>1</v>
      </c>
      <c r="F4962" s="38" t="s">
        <v>15481</v>
      </c>
    </row>
    <row r="4963" spans="1:6" x14ac:dyDescent="0.2">
      <c r="A4963" s="92"/>
      <c r="B4963" s="5" t="s">
        <v>16634</v>
      </c>
      <c r="C4963" s="5" t="s">
        <v>16635</v>
      </c>
      <c r="D4963" s="5" t="s">
        <v>10488</v>
      </c>
      <c r="E4963" s="16" t="b">
        <v>1</v>
      </c>
      <c r="F4963" s="38" t="s">
        <v>16636</v>
      </c>
    </row>
    <row r="4964" spans="1:6" x14ac:dyDescent="0.2">
      <c r="A4964" s="92"/>
      <c r="B4964" s="5" t="s">
        <v>10762</v>
      </c>
      <c r="C4964" s="5" t="s">
        <v>10763</v>
      </c>
      <c r="D4964" s="5" t="s">
        <v>1658</v>
      </c>
      <c r="E4964" s="16" t="b">
        <v>1</v>
      </c>
      <c r="F4964" s="38" t="s">
        <v>15482</v>
      </c>
    </row>
    <row r="4965" spans="1:6" x14ac:dyDescent="0.2">
      <c r="A4965" s="92"/>
      <c r="B4965" s="5" t="s">
        <v>10764</v>
      </c>
      <c r="C4965" s="5" t="s">
        <v>10765</v>
      </c>
      <c r="D4965" s="5" t="s">
        <v>10485</v>
      </c>
      <c r="E4965" s="16" t="b">
        <v>1</v>
      </c>
      <c r="F4965" s="38" t="s">
        <v>15483</v>
      </c>
    </row>
    <row r="4966" spans="1:6" x14ac:dyDescent="0.2">
      <c r="A4966" s="92"/>
      <c r="B4966" s="5" t="s">
        <v>10766</v>
      </c>
      <c r="C4966" s="5" t="s">
        <v>10767</v>
      </c>
      <c r="D4966" s="5" t="s">
        <v>10488</v>
      </c>
      <c r="E4966" s="16" t="b">
        <v>1</v>
      </c>
      <c r="F4966" s="38" t="s">
        <v>15484</v>
      </c>
    </row>
    <row r="4967" spans="1:6" x14ac:dyDescent="0.2">
      <c r="A4967" s="92"/>
      <c r="B4967" s="5" t="s">
        <v>10768</v>
      </c>
      <c r="C4967" s="5" t="s">
        <v>10769</v>
      </c>
      <c r="D4967" s="5" t="s">
        <v>10488</v>
      </c>
      <c r="E4967" s="16" t="b">
        <v>1</v>
      </c>
      <c r="F4967" s="38" t="s">
        <v>15485</v>
      </c>
    </row>
    <row r="4968" spans="1:6" x14ac:dyDescent="0.2">
      <c r="A4968" s="92"/>
      <c r="B4968" s="5" t="s">
        <v>10770</v>
      </c>
      <c r="C4968" s="5" t="s">
        <v>10771</v>
      </c>
      <c r="D4968" s="5" t="s">
        <v>10485</v>
      </c>
      <c r="E4968" s="16" t="b">
        <v>1</v>
      </c>
      <c r="F4968" s="38" t="s">
        <v>15486</v>
      </c>
    </row>
    <row r="4969" spans="1:6" x14ac:dyDescent="0.2">
      <c r="A4969" s="92"/>
      <c r="B4969" s="5" t="s">
        <v>10772</v>
      </c>
      <c r="C4969" s="5" t="s">
        <v>10773</v>
      </c>
      <c r="D4969" s="5" t="s">
        <v>10488</v>
      </c>
      <c r="E4969" s="16" t="b">
        <v>1</v>
      </c>
      <c r="F4969" s="38" t="s">
        <v>15487</v>
      </c>
    </row>
    <row r="4970" spans="1:6" x14ac:dyDescent="0.2">
      <c r="A4970" s="92"/>
      <c r="B4970" s="5" t="s">
        <v>10774</v>
      </c>
      <c r="C4970" s="5" t="s">
        <v>10775</v>
      </c>
      <c r="D4970" s="5" t="s">
        <v>10485</v>
      </c>
      <c r="E4970" s="16" t="b">
        <v>1</v>
      </c>
      <c r="F4970" s="38" t="s">
        <v>15488</v>
      </c>
    </row>
    <row r="4971" spans="1:6" x14ac:dyDescent="0.2">
      <c r="A4971" s="92"/>
      <c r="B4971" s="5" t="s">
        <v>10776</v>
      </c>
      <c r="C4971" s="5" t="s">
        <v>10777</v>
      </c>
      <c r="D4971" s="5" t="s">
        <v>1658</v>
      </c>
      <c r="E4971" s="16" t="b">
        <v>1</v>
      </c>
      <c r="F4971" s="38" t="s">
        <v>15489</v>
      </c>
    </row>
    <row r="4972" spans="1:6" x14ac:dyDescent="0.2">
      <c r="A4972" s="92"/>
      <c r="B4972" s="5" t="s">
        <v>10778</v>
      </c>
      <c r="C4972" s="5" t="s">
        <v>10779</v>
      </c>
      <c r="D4972" s="5" t="s">
        <v>10488</v>
      </c>
      <c r="E4972" s="16" t="b">
        <v>1</v>
      </c>
      <c r="F4972" s="38" t="s">
        <v>15490</v>
      </c>
    </row>
    <row r="4973" spans="1:6" x14ac:dyDescent="0.2">
      <c r="A4973" s="92"/>
      <c r="B4973" s="5" t="s">
        <v>10780</v>
      </c>
      <c r="C4973" s="5" t="s">
        <v>10781</v>
      </c>
      <c r="D4973" s="25" t="s">
        <v>1589</v>
      </c>
      <c r="E4973" s="26" t="b">
        <v>0</v>
      </c>
      <c r="F4973" s="44" t="s">
        <v>11653</v>
      </c>
    </row>
    <row r="4974" spans="1:6" x14ac:dyDescent="0.2">
      <c r="A4974" s="92"/>
      <c r="B4974" s="5" t="s">
        <v>10782</v>
      </c>
      <c r="C4974" s="5" t="s">
        <v>10783</v>
      </c>
      <c r="D4974" s="5" t="s">
        <v>1951</v>
      </c>
      <c r="E4974" s="16" t="b">
        <v>1</v>
      </c>
      <c r="F4974" s="38" t="s">
        <v>15491</v>
      </c>
    </row>
    <row r="4975" spans="1:6" x14ac:dyDescent="0.2">
      <c r="A4975" s="92"/>
      <c r="B4975" s="5" t="s">
        <v>10784</v>
      </c>
      <c r="C4975" s="5" t="s">
        <v>10785</v>
      </c>
      <c r="D4975" s="5" t="s">
        <v>1951</v>
      </c>
      <c r="E4975" s="16" t="b">
        <v>1</v>
      </c>
      <c r="F4975" s="38" t="s">
        <v>15492</v>
      </c>
    </row>
    <row r="4976" spans="1:6" x14ac:dyDescent="0.2">
      <c r="A4976" s="92"/>
      <c r="B4976" s="5" t="s">
        <v>10786</v>
      </c>
      <c r="C4976" s="5" t="s">
        <v>10787</v>
      </c>
      <c r="D4976" s="5" t="s">
        <v>1951</v>
      </c>
      <c r="E4976" s="16" t="b">
        <v>1</v>
      </c>
      <c r="F4976" s="38" t="s">
        <v>15493</v>
      </c>
    </row>
    <row r="4977" spans="1:6" x14ac:dyDescent="0.2">
      <c r="A4977" s="92"/>
      <c r="B4977" s="5" t="s">
        <v>10788</v>
      </c>
      <c r="C4977" s="5" t="s">
        <v>10789</v>
      </c>
      <c r="D4977" s="5" t="s">
        <v>1951</v>
      </c>
      <c r="E4977" s="16" t="b">
        <v>1</v>
      </c>
      <c r="F4977" s="38" t="s">
        <v>15494</v>
      </c>
    </row>
    <row r="4978" spans="1:6" x14ac:dyDescent="0.2">
      <c r="A4978" s="92"/>
      <c r="B4978" s="5" t="s">
        <v>10790</v>
      </c>
      <c r="C4978" s="5" t="s">
        <v>10791</v>
      </c>
      <c r="D4978" s="5" t="s">
        <v>1951</v>
      </c>
      <c r="E4978" s="16" t="b">
        <v>1</v>
      </c>
      <c r="F4978" s="38" t="s">
        <v>15495</v>
      </c>
    </row>
    <row r="4979" spans="1:6" x14ac:dyDescent="0.2">
      <c r="A4979" s="92"/>
      <c r="B4979" s="5" t="s">
        <v>10792</v>
      </c>
      <c r="C4979" s="5" t="s">
        <v>16168</v>
      </c>
      <c r="D4979" s="5" t="s">
        <v>1951</v>
      </c>
      <c r="E4979" s="16" t="b">
        <v>1</v>
      </c>
      <c r="F4979" s="38" t="s">
        <v>15496</v>
      </c>
    </row>
    <row r="4980" spans="1:6" x14ac:dyDescent="0.2">
      <c r="A4980" s="92"/>
      <c r="B4980" s="5" t="s">
        <v>10793</v>
      </c>
      <c r="C4980" s="5" t="s">
        <v>10794</v>
      </c>
      <c r="D4980" s="5" t="s">
        <v>1951</v>
      </c>
      <c r="E4980" s="16" t="b">
        <v>1</v>
      </c>
      <c r="F4980" s="38" t="s">
        <v>15497</v>
      </c>
    </row>
    <row r="4981" spans="1:6" x14ac:dyDescent="0.2">
      <c r="A4981" s="92"/>
      <c r="B4981" s="5" t="s">
        <v>10795</v>
      </c>
      <c r="C4981" s="5" t="s">
        <v>10796</v>
      </c>
      <c r="D4981" s="5" t="s">
        <v>1951</v>
      </c>
      <c r="E4981" s="16" t="b">
        <v>1</v>
      </c>
      <c r="F4981" s="38" t="s">
        <v>15498</v>
      </c>
    </row>
    <row r="4982" spans="1:6" x14ac:dyDescent="0.2">
      <c r="A4982" s="92"/>
      <c r="B4982" s="5" t="s">
        <v>10797</v>
      </c>
      <c r="C4982" s="5" t="s">
        <v>10798</v>
      </c>
      <c r="D4982" s="5" t="s">
        <v>1951</v>
      </c>
      <c r="E4982" s="16" t="b">
        <v>1</v>
      </c>
      <c r="F4982" s="38" t="s">
        <v>15499</v>
      </c>
    </row>
    <row r="4983" spans="1:6" x14ac:dyDescent="0.2">
      <c r="A4983" s="92"/>
      <c r="B4983" s="5" t="s">
        <v>10799</v>
      </c>
      <c r="C4983" s="5" t="s">
        <v>16169</v>
      </c>
      <c r="D4983" s="5" t="s">
        <v>1951</v>
      </c>
      <c r="E4983" s="16" t="b">
        <v>1</v>
      </c>
      <c r="F4983" s="38" t="s">
        <v>15500</v>
      </c>
    </row>
    <row r="4984" spans="1:6" x14ac:dyDescent="0.2">
      <c r="A4984" s="92"/>
      <c r="B4984" s="5" t="s">
        <v>10800</v>
      </c>
      <c r="C4984" s="5" t="s">
        <v>10801</v>
      </c>
      <c r="D4984" s="5" t="s">
        <v>1951</v>
      </c>
      <c r="E4984" s="16" t="b">
        <v>1</v>
      </c>
      <c r="F4984" s="38" t="s">
        <v>15501</v>
      </c>
    </row>
    <row r="4985" spans="1:6" x14ac:dyDescent="0.2">
      <c r="A4985" s="92"/>
      <c r="B4985" s="5" t="s">
        <v>10802</v>
      </c>
      <c r="C4985" s="5" t="s">
        <v>10803</v>
      </c>
      <c r="D4985" s="25" t="s">
        <v>10477</v>
      </c>
      <c r="E4985" s="26" t="b">
        <v>0</v>
      </c>
      <c r="F4985" s="44" t="s">
        <v>11653</v>
      </c>
    </row>
    <row r="4986" spans="1:6" x14ac:dyDescent="0.2">
      <c r="A4986" s="92"/>
      <c r="B4986" s="5" t="s">
        <v>10804</v>
      </c>
      <c r="C4986" s="5" t="s">
        <v>10805</v>
      </c>
      <c r="D4986" s="5" t="s">
        <v>10806</v>
      </c>
      <c r="E4986" s="16" t="b">
        <v>1</v>
      </c>
      <c r="F4986" s="38" t="s">
        <v>15502</v>
      </c>
    </row>
    <row r="4987" spans="1:6" x14ac:dyDescent="0.2">
      <c r="A4987" s="92"/>
      <c r="B4987" s="5" t="s">
        <v>10807</v>
      </c>
      <c r="C4987" s="5" t="s">
        <v>10808</v>
      </c>
      <c r="D4987" s="5" t="s">
        <v>10806</v>
      </c>
      <c r="E4987" s="16" t="b">
        <v>1</v>
      </c>
      <c r="F4987" s="38" t="s">
        <v>15503</v>
      </c>
    </row>
    <row r="4988" spans="1:6" x14ac:dyDescent="0.2">
      <c r="A4988" s="92"/>
      <c r="B4988" s="5" t="s">
        <v>10809</v>
      </c>
      <c r="C4988" s="5" t="s">
        <v>10810</v>
      </c>
      <c r="D4988" s="5" t="s">
        <v>10806</v>
      </c>
      <c r="E4988" s="16" t="b">
        <v>1</v>
      </c>
      <c r="F4988" s="38" t="s">
        <v>15504</v>
      </c>
    </row>
    <row r="4989" spans="1:6" x14ac:dyDescent="0.2">
      <c r="A4989" s="92"/>
      <c r="B4989" s="5" t="s">
        <v>10811</v>
      </c>
      <c r="C4989" s="5" t="s">
        <v>10812</v>
      </c>
      <c r="D4989" s="5" t="s">
        <v>10806</v>
      </c>
      <c r="E4989" s="16" t="b">
        <v>1</v>
      </c>
      <c r="F4989" s="38" t="s">
        <v>15505</v>
      </c>
    </row>
    <row r="4990" spans="1:6" x14ac:dyDescent="0.2">
      <c r="A4990" s="92"/>
      <c r="B4990" s="5" t="s">
        <v>10813</v>
      </c>
      <c r="C4990" s="5" t="s">
        <v>10814</v>
      </c>
      <c r="D4990" s="5" t="s">
        <v>10806</v>
      </c>
      <c r="E4990" s="16" t="b">
        <v>1</v>
      </c>
      <c r="F4990" s="38" t="s">
        <v>15506</v>
      </c>
    </row>
    <row r="4991" spans="1:6" x14ac:dyDescent="0.2">
      <c r="A4991" s="92"/>
      <c r="B4991" s="5" t="s">
        <v>10815</v>
      </c>
      <c r="C4991" s="5" t="s">
        <v>10816</v>
      </c>
      <c r="D4991" s="5" t="s">
        <v>10806</v>
      </c>
      <c r="E4991" s="16" t="b">
        <v>1</v>
      </c>
      <c r="F4991" s="38" t="s">
        <v>15507</v>
      </c>
    </row>
    <row r="4992" spans="1:6" x14ac:dyDescent="0.2">
      <c r="A4992" s="92"/>
      <c r="B4992" s="5" t="s">
        <v>10817</v>
      </c>
      <c r="C4992" s="5" t="s">
        <v>10818</v>
      </c>
      <c r="D4992" s="5" t="s">
        <v>10806</v>
      </c>
      <c r="E4992" s="16" t="b">
        <v>1</v>
      </c>
      <c r="F4992" s="38" t="s">
        <v>15508</v>
      </c>
    </row>
    <row r="4993" spans="1:6" x14ac:dyDescent="0.2">
      <c r="A4993" s="92"/>
      <c r="B4993" s="5" t="s">
        <v>10819</v>
      </c>
      <c r="C4993" s="5" t="s">
        <v>10820</v>
      </c>
      <c r="D4993" s="5" t="s">
        <v>10806</v>
      </c>
      <c r="E4993" s="16" t="b">
        <v>1</v>
      </c>
      <c r="F4993" s="38" t="s">
        <v>15509</v>
      </c>
    </row>
    <row r="4994" spans="1:6" x14ac:dyDescent="0.2">
      <c r="A4994" s="92"/>
      <c r="B4994" s="5" t="s">
        <v>10821</v>
      </c>
      <c r="C4994" s="5" t="s">
        <v>10822</v>
      </c>
      <c r="D4994" s="5" t="s">
        <v>10806</v>
      </c>
      <c r="E4994" s="16" t="b">
        <v>1</v>
      </c>
      <c r="F4994" s="38" t="s">
        <v>15510</v>
      </c>
    </row>
    <row r="4995" spans="1:6" x14ac:dyDescent="0.2">
      <c r="A4995" s="92"/>
      <c r="B4995" s="5" t="s">
        <v>10823</v>
      </c>
      <c r="C4995" s="5" t="s">
        <v>10824</v>
      </c>
      <c r="D4995" s="5" t="s">
        <v>10806</v>
      </c>
      <c r="E4995" s="16" t="b">
        <v>1</v>
      </c>
      <c r="F4995" s="38" t="s">
        <v>15511</v>
      </c>
    </row>
    <row r="4996" spans="1:6" x14ac:dyDescent="0.2">
      <c r="A4996" s="92"/>
      <c r="B4996" s="5" t="s">
        <v>10825</v>
      </c>
      <c r="C4996" s="5" t="s">
        <v>10826</v>
      </c>
      <c r="D4996" s="5" t="s">
        <v>10806</v>
      </c>
      <c r="E4996" s="16" t="b">
        <v>1</v>
      </c>
      <c r="F4996" s="38" t="s">
        <v>15512</v>
      </c>
    </row>
    <row r="4997" spans="1:6" x14ac:dyDescent="0.2">
      <c r="A4997" s="92"/>
      <c r="B4997" s="5" t="s">
        <v>10827</v>
      </c>
      <c r="C4997" s="5" t="s">
        <v>10828</v>
      </c>
      <c r="D4997" s="5" t="s">
        <v>10806</v>
      </c>
      <c r="E4997" s="16" t="b">
        <v>1</v>
      </c>
      <c r="F4997" s="38" t="s">
        <v>15513</v>
      </c>
    </row>
    <row r="4998" spans="1:6" x14ac:dyDescent="0.2">
      <c r="A4998" s="92"/>
      <c r="B4998" s="5" t="s">
        <v>10829</v>
      </c>
      <c r="C4998" s="5" t="s">
        <v>10830</v>
      </c>
      <c r="D4998" s="5" t="s">
        <v>10806</v>
      </c>
      <c r="E4998" s="16" t="b">
        <v>1</v>
      </c>
      <c r="F4998" s="38" t="s">
        <v>15514</v>
      </c>
    </row>
    <row r="4999" spans="1:6" x14ac:dyDescent="0.2">
      <c r="A4999" s="92"/>
      <c r="B4999" s="5" t="s">
        <v>10831</v>
      </c>
      <c r="C4999" s="5" t="s">
        <v>10832</v>
      </c>
      <c r="D4999" s="5" t="s">
        <v>10806</v>
      </c>
      <c r="E4999" s="16" t="b">
        <v>1</v>
      </c>
      <c r="F4999" s="38" t="s">
        <v>15515</v>
      </c>
    </row>
    <row r="5000" spans="1:6" x14ac:dyDescent="0.2">
      <c r="A5000" s="92"/>
      <c r="B5000" s="5" t="s">
        <v>10833</v>
      </c>
      <c r="C5000" s="5" t="s">
        <v>10834</v>
      </c>
      <c r="D5000" s="5" t="s">
        <v>10806</v>
      </c>
      <c r="E5000" s="16" t="b">
        <v>1</v>
      </c>
      <c r="F5000" s="38" t="s">
        <v>15516</v>
      </c>
    </row>
    <row r="5001" spans="1:6" x14ac:dyDescent="0.2">
      <c r="A5001" s="92"/>
      <c r="B5001" s="5" t="s">
        <v>10835</v>
      </c>
      <c r="C5001" s="5" t="s">
        <v>10836</v>
      </c>
      <c r="D5001" s="5" t="s">
        <v>10806</v>
      </c>
      <c r="E5001" s="16" t="b">
        <v>1</v>
      </c>
      <c r="F5001" s="38" t="s">
        <v>15517</v>
      </c>
    </row>
    <row r="5002" spans="1:6" x14ac:dyDescent="0.2">
      <c r="A5002" s="92"/>
      <c r="B5002" s="5" t="s">
        <v>10837</v>
      </c>
      <c r="C5002" s="5" t="s">
        <v>10838</v>
      </c>
      <c r="D5002" s="5" t="s">
        <v>10806</v>
      </c>
      <c r="E5002" s="16" t="b">
        <v>1</v>
      </c>
      <c r="F5002" s="38" t="s">
        <v>15518</v>
      </c>
    </row>
    <row r="5003" spans="1:6" x14ac:dyDescent="0.2">
      <c r="A5003" s="92"/>
      <c r="B5003" s="5" t="s">
        <v>10839</v>
      </c>
      <c r="C5003" s="5" t="s">
        <v>10840</v>
      </c>
      <c r="D5003" s="5" t="s">
        <v>10806</v>
      </c>
      <c r="E5003" s="16" t="b">
        <v>1</v>
      </c>
      <c r="F5003" s="38" t="s">
        <v>15519</v>
      </c>
    </row>
    <row r="5004" spans="1:6" x14ac:dyDescent="0.2">
      <c r="A5004" s="92"/>
      <c r="B5004" s="5" t="s">
        <v>10841</v>
      </c>
      <c r="C5004" s="5" t="s">
        <v>10842</v>
      </c>
      <c r="D5004" s="5" t="s">
        <v>10806</v>
      </c>
      <c r="E5004" s="16" t="b">
        <v>1</v>
      </c>
      <c r="F5004" s="38" t="s">
        <v>15520</v>
      </c>
    </row>
    <row r="5005" spans="1:6" x14ac:dyDescent="0.2">
      <c r="A5005" s="92"/>
      <c r="B5005" s="5" t="s">
        <v>10843</v>
      </c>
      <c r="C5005" s="5" t="s">
        <v>10844</v>
      </c>
      <c r="D5005" s="5" t="s">
        <v>10806</v>
      </c>
      <c r="E5005" s="16" t="b">
        <v>1</v>
      </c>
      <c r="F5005" s="38" t="s">
        <v>15521</v>
      </c>
    </row>
    <row r="5006" spans="1:6" x14ac:dyDescent="0.2">
      <c r="A5006" s="92"/>
      <c r="B5006" s="5" t="s">
        <v>10845</v>
      </c>
      <c r="C5006" s="5" t="s">
        <v>10846</v>
      </c>
      <c r="D5006" s="5" t="s">
        <v>10806</v>
      </c>
      <c r="E5006" s="16" t="b">
        <v>1</v>
      </c>
      <c r="F5006" s="38" t="s">
        <v>15522</v>
      </c>
    </row>
    <row r="5007" spans="1:6" x14ac:dyDescent="0.2">
      <c r="A5007" s="92"/>
      <c r="B5007" s="5" t="s">
        <v>10847</v>
      </c>
      <c r="C5007" s="5" t="s">
        <v>10848</v>
      </c>
      <c r="D5007" s="5" t="s">
        <v>10806</v>
      </c>
      <c r="E5007" s="16" t="b">
        <v>1</v>
      </c>
      <c r="F5007" s="38" t="s">
        <v>15523</v>
      </c>
    </row>
    <row r="5008" spans="1:6" x14ac:dyDescent="0.2">
      <c r="A5008" s="92"/>
      <c r="B5008" s="5" t="s">
        <v>10849</v>
      </c>
      <c r="C5008" s="5" t="s">
        <v>10850</v>
      </c>
      <c r="D5008" s="5" t="s">
        <v>10806</v>
      </c>
      <c r="E5008" s="16" t="b">
        <v>1</v>
      </c>
      <c r="F5008" s="38" t="s">
        <v>15524</v>
      </c>
    </row>
    <row r="5009" spans="1:6" x14ac:dyDescent="0.2">
      <c r="A5009" s="92"/>
      <c r="B5009" s="5" t="s">
        <v>10851</v>
      </c>
      <c r="C5009" s="5" t="s">
        <v>10852</v>
      </c>
      <c r="D5009" s="5" t="s">
        <v>10806</v>
      </c>
      <c r="E5009" s="16" t="b">
        <v>1</v>
      </c>
      <c r="F5009" s="38" t="s">
        <v>15525</v>
      </c>
    </row>
    <row r="5010" spans="1:6" x14ac:dyDescent="0.2">
      <c r="A5010" s="92"/>
      <c r="B5010" s="5" t="s">
        <v>10853</v>
      </c>
      <c r="C5010" s="5" t="s">
        <v>10854</v>
      </c>
      <c r="D5010" s="5" t="s">
        <v>10806</v>
      </c>
      <c r="E5010" s="16" t="b">
        <v>1</v>
      </c>
      <c r="F5010" s="38" t="s">
        <v>15526</v>
      </c>
    </row>
    <row r="5011" spans="1:6" x14ac:dyDescent="0.2">
      <c r="A5011" s="92"/>
      <c r="B5011" s="5" t="s">
        <v>10855</v>
      </c>
      <c r="C5011" s="5" t="s">
        <v>16170</v>
      </c>
      <c r="D5011" s="5" t="s">
        <v>10806</v>
      </c>
      <c r="E5011" s="16" t="b">
        <v>1</v>
      </c>
      <c r="F5011" s="38" t="s">
        <v>15527</v>
      </c>
    </row>
    <row r="5012" spans="1:6" x14ac:dyDescent="0.2">
      <c r="A5012" s="92"/>
      <c r="B5012" s="5" t="s">
        <v>10856</v>
      </c>
      <c r="C5012" s="5" t="s">
        <v>10857</v>
      </c>
      <c r="D5012" s="5" t="s">
        <v>10806</v>
      </c>
      <c r="E5012" s="16" t="b">
        <v>1</v>
      </c>
      <c r="F5012" s="38" t="s">
        <v>15528</v>
      </c>
    </row>
    <row r="5013" spans="1:6" x14ac:dyDescent="0.2">
      <c r="A5013" s="92"/>
      <c r="B5013" s="5" t="s">
        <v>10858</v>
      </c>
      <c r="C5013" s="5" t="s">
        <v>10859</v>
      </c>
      <c r="D5013" s="5" t="s">
        <v>10806</v>
      </c>
      <c r="E5013" s="16" t="b">
        <v>1</v>
      </c>
      <c r="F5013" s="38" t="s">
        <v>15529</v>
      </c>
    </row>
    <row r="5014" spans="1:6" x14ac:dyDescent="0.2">
      <c r="A5014" s="92"/>
      <c r="B5014" s="5" t="s">
        <v>10860</v>
      </c>
      <c r="C5014" s="5" t="s">
        <v>10861</v>
      </c>
      <c r="D5014" s="5" t="s">
        <v>10806</v>
      </c>
      <c r="E5014" s="16" t="b">
        <v>1</v>
      </c>
      <c r="F5014" s="38" t="s">
        <v>15530</v>
      </c>
    </row>
    <row r="5015" spans="1:6" x14ac:dyDescent="0.2">
      <c r="A5015" s="92"/>
      <c r="B5015" s="5" t="s">
        <v>10862</v>
      </c>
      <c r="C5015" s="5" t="s">
        <v>10863</v>
      </c>
      <c r="D5015" s="5" t="s">
        <v>10806</v>
      </c>
      <c r="E5015" s="16" t="b">
        <v>1</v>
      </c>
      <c r="F5015" s="38" t="s">
        <v>15531</v>
      </c>
    </row>
    <row r="5016" spans="1:6" x14ac:dyDescent="0.2">
      <c r="A5016" s="92"/>
      <c r="B5016" s="5" t="s">
        <v>10864</v>
      </c>
      <c r="C5016" s="5" t="s">
        <v>10865</v>
      </c>
      <c r="D5016" s="5" t="s">
        <v>10806</v>
      </c>
      <c r="E5016" s="16" t="b">
        <v>1</v>
      </c>
      <c r="F5016" s="38" t="s">
        <v>15532</v>
      </c>
    </row>
    <row r="5017" spans="1:6" x14ac:dyDescent="0.2">
      <c r="A5017" s="92"/>
      <c r="B5017" s="5" t="s">
        <v>10866</v>
      </c>
      <c r="C5017" s="5" t="s">
        <v>10867</v>
      </c>
      <c r="D5017" s="5" t="s">
        <v>10806</v>
      </c>
      <c r="E5017" s="16" t="b">
        <v>1</v>
      </c>
      <c r="F5017" s="38" t="s">
        <v>15533</v>
      </c>
    </row>
    <row r="5018" spans="1:6" x14ac:dyDescent="0.2">
      <c r="A5018" s="92"/>
      <c r="B5018" s="5" t="s">
        <v>10868</v>
      </c>
      <c r="C5018" s="5" t="s">
        <v>10869</v>
      </c>
      <c r="D5018" s="25" t="s">
        <v>10477</v>
      </c>
      <c r="E5018" s="26" t="b">
        <v>0</v>
      </c>
      <c r="F5018" s="44" t="s">
        <v>11653</v>
      </c>
    </row>
    <row r="5019" spans="1:6" x14ac:dyDescent="0.2">
      <c r="A5019" s="92"/>
      <c r="B5019" s="5" t="s">
        <v>10870</v>
      </c>
      <c r="C5019" s="5" t="s">
        <v>10871</v>
      </c>
      <c r="D5019" s="5" t="s">
        <v>10488</v>
      </c>
      <c r="E5019" s="16" t="b">
        <v>1</v>
      </c>
      <c r="F5019" s="38" t="s">
        <v>15534</v>
      </c>
    </row>
    <row r="5020" spans="1:6" x14ac:dyDescent="0.2">
      <c r="A5020" s="92"/>
      <c r="B5020" s="5" t="s">
        <v>10872</v>
      </c>
      <c r="C5020" s="5" t="s">
        <v>10873</v>
      </c>
      <c r="D5020" s="5" t="s">
        <v>10488</v>
      </c>
      <c r="E5020" s="16" t="b">
        <v>1</v>
      </c>
      <c r="F5020" s="38" t="s">
        <v>15535</v>
      </c>
    </row>
    <row r="5021" spans="1:6" x14ac:dyDescent="0.2">
      <c r="A5021" s="92"/>
      <c r="B5021" s="5" t="s">
        <v>10874</v>
      </c>
      <c r="C5021" s="5" t="s">
        <v>10875</v>
      </c>
      <c r="D5021" s="5" t="s">
        <v>10488</v>
      </c>
      <c r="E5021" s="16" t="b">
        <v>1</v>
      </c>
      <c r="F5021" s="38" t="s">
        <v>15536</v>
      </c>
    </row>
    <row r="5022" spans="1:6" x14ac:dyDescent="0.2">
      <c r="A5022" s="92"/>
      <c r="B5022" s="5" t="s">
        <v>10876</v>
      </c>
      <c r="C5022" s="5" t="s">
        <v>10877</v>
      </c>
      <c r="D5022" s="5" t="s">
        <v>10488</v>
      </c>
      <c r="E5022" s="16" t="b">
        <v>1</v>
      </c>
      <c r="F5022" s="38" t="s">
        <v>15537</v>
      </c>
    </row>
    <row r="5023" spans="1:6" x14ac:dyDescent="0.2">
      <c r="A5023" s="92"/>
      <c r="B5023" s="5" t="s">
        <v>10878</v>
      </c>
      <c r="C5023" s="5" t="s">
        <v>10879</v>
      </c>
      <c r="D5023" s="5" t="s">
        <v>10488</v>
      </c>
      <c r="E5023" s="16" t="b">
        <v>1</v>
      </c>
      <c r="F5023" s="38" t="s">
        <v>15538</v>
      </c>
    </row>
    <row r="5024" spans="1:6" x14ac:dyDescent="0.2">
      <c r="A5024" s="92"/>
      <c r="B5024" s="5" t="s">
        <v>10880</v>
      </c>
      <c r="C5024" s="5" t="s">
        <v>10881</v>
      </c>
      <c r="D5024" s="5" t="s">
        <v>10488</v>
      </c>
      <c r="E5024" s="16" t="b">
        <v>1</v>
      </c>
      <c r="F5024" s="38" t="s">
        <v>15539</v>
      </c>
    </row>
    <row r="5025" spans="1:6" x14ac:dyDescent="0.2">
      <c r="A5025" s="92"/>
      <c r="B5025" s="5" t="s">
        <v>10882</v>
      </c>
      <c r="C5025" s="5" t="s">
        <v>10883</v>
      </c>
      <c r="D5025" s="5" t="s">
        <v>10488</v>
      </c>
      <c r="E5025" s="16" t="b">
        <v>1</v>
      </c>
      <c r="F5025" s="38" t="s">
        <v>15540</v>
      </c>
    </row>
    <row r="5026" spans="1:6" x14ac:dyDescent="0.2">
      <c r="A5026" s="92"/>
      <c r="B5026" s="5" t="s">
        <v>10884</v>
      </c>
      <c r="C5026" s="5" t="s">
        <v>10885</v>
      </c>
      <c r="D5026" s="5" t="s">
        <v>10488</v>
      </c>
      <c r="E5026" s="16" t="b">
        <v>1</v>
      </c>
      <c r="F5026" s="38" t="s">
        <v>15541</v>
      </c>
    </row>
    <row r="5027" spans="1:6" x14ac:dyDescent="0.2">
      <c r="A5027" s="92"/>
      <c r="B5027" s="5" t="s">
        <v>10886</v>
      </c>
      <c r="C5027" s="5" t="s">
        <v>10887</v>
      </c>
      <c r="D5027" s="5" t="s">
        <v>10488</v>
      </c>
      <c r="E5027" s="16" t="b">
        <v>1</v>
      </c>
      <c r="F5027" s="38" t="s">
        <v>15542</v>
      </c>
    </row>
    <row r="5028" spans="1:6" x14ac:dyDescent="0.2">
      <c r="A5028" s="92"/>
      <c r="B5028" s="5" t="s">
        <v>10888</v>
      </c>
      <c r="C5028" s="5" t="s">
        <v>10889</v>
      </c>
      <c r="D5028" s="5" t="s">
        <v>10488</v>
      </c>
      <c r="E5028" s="16" t="b">
        <v>1</v>
      </c>
      <c r="F5028" s="38" t="s">
        <v>15543</v>
      </c>
    </row>
    <row r="5029" spans="1:6" x14ac:dyDescent="0.2">
      <c r="A5029" s="92"/>
      <c r="B5029" s="5" t="s">
        <v>10890</v>
      </c>
      <c r="C5029" s="5" t="s">
        <v>10891</v>
      </c>
      <c r="D5029" s="5" t="s">
        <v>10488</v>
      </c>
      <c r="E5029" s="16" t="b">
        <v>1</v>
      </c>
      <c r="F5029" s="38" t="s">
        <v>15544</v>
      </c>
    </row>
    <row r="5030" spans="1:6" x14ac:dyDescent="0.2">
      <c r="A5030" s="92"/>
      <c r="B5030" s="5" t="s">
        <v>10892</v>
      </c>
      <c r="C5030" s="5" t="s">
        <v>10893</v>
      </c>
      <c r="D5030" s="5" t="s">
        <v>10488</v>
      </c>
      <c r="E5030" s="16" t="b">
        <v>1</v>
      </c>
      <c r="F5030" s="38" t="s">
        <v>15545</v>
      </c>
    </row>
    <row r="5031" spans="1:6" x14ac:dyDescent="0.2">
      <c r="A5031" s="92"/>
      <c r="B5031" s="5" t="s">
        <v>10894</v>
      </c>
      <c r="C5031" s="5" t="s">
        <v>10895</v>
      </c>
      <c r="D5031" s="5" t="s">
        <v>10488</v>
      </c>
      <c r="E5031" s="16" t="b">
        <v>1</v>
      </c>
      <c r="F5031" s="38" t="s">
        <v>15546</v>
      </c>
    </row>
    <row r="5032" spans="1:6" x14ac:dyDescent="0.2">
      <c r="A5032" s="92"/>
      <c r="B5032" s="5" t="s">
        <v>10896</v>
      </c>
      <c r="C5032" s="5" t="s">
        <v>10897</v>
      </c>
      <c r="D5032" s="5" t="s">
        <v>10488</v>
      </c>
      <c r="E5032" s="16" t="b">
        <v>1</v>
      </c>
      <c r="F5032" s="38" t="s">
        <v>15547</v>
      </c>
    </row>
    <row r="5033" spans="1:6" x14ac:dyDescent="0.2">
      <c r="A5033" s="92"/>
      <c r="B5033" s="5" t="s">
        <v>10898</v>
      </c>
      <c r="C5033" s="5" t="s">
        <v>10899</v>
      </c>
      <c r="D5033" s="5" t="s">
        <v>10488</v>
      </c>
      <c r="E5033" s="16" t="b">
        <v>1</v>
      </c>
      <c r="F5033" s="38" t="s">
        <v>15548</v>
      </c>
    </row>
    <row r="5034" spans="1:6" x14ac:dyDescent="0.2">
      <c r="A5034" s="92"/>
      <c r="B5034" s="5" t="s">
        <v>10900</v>
      </c>
      <c r="C5034" s="5" t="s">
        <v>10901</v>
      </c>
      <c r="D5034" s="5" t="s">
        <v>10488</v>
      </c>
      <c r="E5034" s="16" t="b">
        <v>1</v>
      </c>
      <c r="F5034" s="38" t="s">
        <v>15549</v>
      </c>
    </row>
    <row r="5035" spans="1:6" x14ac:dyDescent="0.2">
      <c r="A5035" s="92"/>
      <c r="B5035" s="5" t="s">
        <v>10902</v>
      </c>
      <c r="C5035" s="5" t="s">
        <v>10903</v>
      </c>
      <c r="D5035" s="5" t="s">
        <v>10488</v>
      </c>
      <c r="E5035" s="16" t="b">
        <v>1</v>
      </c>
      <c r="F5035" s="38" t="s">
        <v>15550</v>
      </c>
    </row>
    <row r="5036" spans="1:6" x14ac:dyDescent="0.2">
      <c r="A5036" s="92"/>
      <c r="B5036" s="5" t="s">
        <v>10904</v>
      </c>
      <c r="C5036" s="5" t="s">
        <v>10905</v>
      </c>
      <c r="D5036" s="5" t="s">
        <v>10488</v>
      </c>
      <c r="E5036" s="16" t="b">
        <v>1</v>
      </c>
      <c r="F5036" s="38" t="s">
        <v>15551</v>
      </c>
    </row>
    <row r="5037" spans="1:6" x14ac:dyDescent="0.2">
      <c r="A5037" s="92"/>
      <c r="B5037" s="5" t="s">
        <v>10906</v>
      </c>
      <c r="C5037" s="5" t="s">
        <v>10907</v>
      </c>
      <c r="D5037" s="5" t="s">
        <v>10488</v>
      </c>
      <c r="E5037" s="16" t="b">
        <v>1</v>
      </c>
      <c r="F5037" s="38" t="s">
        <v>15552</v>
      </c>
    </row>
    <row r="5038" spans="1:6" x14ac:dyDescent="0.2">
      <c r="A5038" s="92"/>
      <c r="B5038" s="5" t="s">
        <v>10908</v>
      </c>
      <c r="C5038" s="5" t="s">
        <v>10909</v>
      </c>
      <c r="D5038" s="5" t="s">
        <v>10488</v>
      </c>
      <c r="E5038" s="16" t="b">
        <v>1</v>
      </c>
      <c r="F5038" s="38" t="s">
        <v>15553</v>
      </c>
    </row>
    <row r="5039" spans="1:6" x14ac:dyDescent="0.2">
      <c r="A5039" s="92"/>
      <c r="B5039" s="5" t="s">
        <v>10910</v>
      </c>
      <c r="C5039" s="5" t="s">
        <v>10911</v>
      </c>
      <c r="D5039" s="5" t="s">
        <v>10488</v>
      </c>
      <c r="E5039" s="16" t="b">
        <v>1</v>
      </c>
      <c r="F5039" s="38" t="s">
        <v>15554</v>
      </c>
    </row>
    <row r="5040" spans="1:6" x14ac:dyDescent="0.2">
      <c r="A5040" s="93"/>
      <c r="B5040" s="14" t="s">
        <v>10912</v>
      </c>
      <c r="C5040" s="14" t="s">
        <v>10913</v>
      </c>
      <c r="D5040" s="14" t="s">
        <v>10488</v>
      </c>
      <c r="E5040" s="17" t="b">
        <v>1</v>
      </c>
      <c r="F5040" s="39" t="s">
        <v>15555</v>
      </c>
    </row>
    <row r="5041" spans="1:6" x14ac:dyDescent="0.2">
      <c r="A5041" s="91" t="str">
        <f>HYPERLINK("[#]Codes_for_GE_Names!A285:H285","UNITED STATES")</f>
        <v>UNITED STATES</v>
      </c>
      <c r="B5041" s="11" t="s">
        <v>10914</v>
      </c>
      <c r="C5041" s="11" t="s">
        <v>10915</v>
      </c>
      <c r="D5041" s="11" t="s">
        <v>1918</v>
      </c>
      <c r="E5041" s="15" t="b">
        <v>1</v>
      </c>
      <c r="F5041" s="43" t="s">
        <v>15556</v>
      </c>
    </row>
    <row r="5042" spans="1:6" x14ac:dyDescent="0.2">
      <c r="A5042" s="92"/>
      <c r="B5042" s="5" t="s">
        <v>10916</v>
      </c>
      <c r="C5042" s="5" t="s">
        <v>10917</v>
      </c>
      <c r="D5042" s="5" t="s">
        <v>1918</v>
      </c>
      <c r="E5042" s="16" t="b">
        <v>1</v>
      </c>
      <c r="F5042" s="38" t="s">
        <v>15557</v>
      </c>
    </row>
    <row r="5043" spans="1:6" x14ac:dyDescent="0.2">
      <c r="A5043" s="92"/>
      <c r="B5043" s="5" t="s">
        <v>10918</v>
      </c>
      <c r="C5043" s="5" t="s">
        <v>10919</v>
      </c>
      <c r="D5043" s="5" t="s">
        <v>1918</v>
      </c>
      <c r="E5043" s="16" t="b">
        <v>1</v>
      </c>
      <c r="F5043" s="38" t="s">
        <v>15558</v>
      </c>
    </row>
    <row r="5044" spans="1:6" x14ac:dyDescent="0.2">
      <c r="A5044" s="92"/>
      <c r="B5044" s="5" t="s">
        <v>10920</v>
      </c>
      <c r="C5044" s="5" t="s">
        <v>10921</v>
      </c>
      <c r="D5044" s="5" t="s">
        <v>1918</v>
      </c>
      <c r="E5044" s="16" t="b">
        <v>1</v>
      </c>
      <c r="F5044" s="38" t="s">
        <v>15559</v>
      </c>
    </row>
    <row r="5045" spans="1:6" x14ac:dyDescent="0.2">
      <c r="A5045" s="92"/>
      <c r="B5045" s="5" t="s">
        <v>10922</v>
      </c>
      <c r="C5045" s="5" t="s">
        <v>10923</v>
      </c>
      <c r="D5045" s="5" t="s">
        <v>1918</v>
      </c>
      <c r="E5045" s="16" t="b">
        <v>1</v>
      </c>
      <c r="F5045" s="38" t="s">
        <v>15560</v>
      </c>
    </row>
    <row r="5046" spans="1:6" x14ac:dyDescent="0.2">
      <c r="A5046" s="92"/>
      <c r="B5046" s="5" t="s">
        <v>10924</v>
      </c>
      <c r="C5046" s="5" t="s">
        <v>10925</v>
      </c>
      <c r="D5046" s="5" t="s">
        <v>1918</v>
      </c>
      <c r="E5046" s="16" t="b">
        <v>1</v>
      </c>
      <c r="F5046" s="38" t="s">
        <v>15561</v>
      </c>
    </row>
    <row r="5047" spans="1:6" x14ac:dyDescent="0.2">
      <c r="A5047" s="92"/>
      <c r="B5047" s="5" t="s">
        <v>10926</v>
      </c>
      <c r="C5047" s="5" t="s">
        <v>10927</v>
      </c>
      <c r="D5047" s="5" t="s">
        <v>1918</v>
      </c>
      <c r="E5047" s="16" t="b">
        <v>1</v>
      </c>
      <c r="F5047" s="38" t="s">
        <v>15562</v>
      </c>
    </row>
    <row r="5048" spans="1:6" x14ac:dyDescent="0.2">
      <c r="A5048" s="92"/>
      <c r="B5048" s="5" t="s">
        <v>10928</v>
      </c>
      <c r="C5048" s="5" t="s">
        <v>10929</v>
      </c>
      <c r="D5048" s="5" t="s">
        <v>1918</v>
      </c>
      <c r="E5048" s="16" t="b">
        <v>1</v>
      </c>
      <c r="F5048" s="38" t="s">
        <v>15563</v>
      </c>
    </row>
    <row r="5049" spans="1:6" x14ac:dyDescent="0.2">
      <c r="A5049" s="92"/>
      <c r="B5049" s="5" t="s">
        <v>10930</v>
      </c>
      <c r="C5049" s="5" t="s">
        <v>10931</v>
      </c>
      <c r="D5049" s="5" t="s">
        <v>1951</v>
      </c>
      <c r="E5049" s="16" t="b">
        <v>1</v>
      </c>
      <c r="F5049" s="38" t="s">
        <v>15564</v>
      </c>
    </row>
    <row r="5050" spans="1:6" x14ac:dyDescent="0.2">
      <c r="A5050" s="92"/>
      <c r="B5050" s="5" t="s">
        <v>10932</v>
      </c>
      <c r="C5050" s="5" t="s">
        <v>10933</v>
      </c>
      <c r="D5050" s="5" t="s">
        <v>1918</v>
      </c>
      <c r="E5050" s="16" t="b">
        <v>1</v>
      </c>
      <c r="F5050" s="38" t="s">
        <v>15565</v>
      </c>
    </row>
    <row r="5051" spans="1:6" x14ac:dyDescent="0.2">
      <c r="A5051" s="92"/>
      <c r="B5051" s="5" t="s">
        <v>10934</v>
      </c>
      <c r="C5051" s="5" t="s">
        <v>562</v>
      </c>
      <c r="D5051" s="5" t="s">
        <v>1918</v>
      </c>
      <c r="E5051" s="16" t="b">
        <v>1</v>
      </c>
      <c r="F5051" s="38" t="s">
        <v>15566</v>
      </c>
    </row>
    <row r="5052" spans="1:6" x14ac:dyDescent="0.2">
      <c r="A5052" s="92"/>
      <c r="B5052" s="5" t="s">
        <v>10935</v>
      </c>
      <c r="C5052" s="5" t="s">
        <v>10936</v>
      </c>
      <c r="D5052" s="5" t="s">
        <v>1918</v>
      </c>
      <c r="E5052" s="16" t="b">
        <v>1</v>
      </c>
      <c r="F5052" s="38" t="s">
        <v>15567</v>
      </c>
    </row>
    <row r="5053" spans="1:6" x14ac:dyDescent="0.2">
      <c r="A5053" s="92"/>
      <c r="B5053" s="5" t="s">
        <v>10937</v>
      </c>
      <c r="C5053" s="5" t="s">
        <v>10938</v>
      </c>
      <c r="D5053" s="5" t="s">
        <v>1918</v>
      </c>
      <c r="E5053" s="16" t="b">
        <v>1</v>
      </c>
      <c r="F5053" s="38" t="s">
        <v>15568</v>
      </c>
    </row>
    <row r="5054" spans="1:6" x14ac:dyDescent="0.2">
      <c r="A5054" s="92"/>
      <c r="B5054" s="5" t="s">
        <v>10939</v>
      </c>
      <c r="C5054" s="5" t="s">
        <v>10940</v>
      </c>
      <c r="D5054" s="5" t="s">
        <v>1918</v>
      </c>
      <c r="E5054" s="16" t="b">
        <v>1</v>
      </c>
      <c r="F5054" s="38" t="s">
        <v>15569</v>
      </c>
    </row>
    <row r="5055" spans="1:6" x14ac:dyDescent="0.2">
      <c r="A5055" s="92"/>
      <c r="B5055" s="5" t="s">
        <v>10941</v>
      </c>
      <c r="C5055" s="5" t="s">
        <v>10942</v>
      </c>
      <c r="D5055" s="5" t="s">
        <v>1918</v>
      </c>
      <c r="E5055" s="16" t="b">
        <v>1</v>
      </c>
      <c r="F5055" s="38" t="s">
        <v>15570</v>
      </c>
    </row>
    <row r="5056" spans="1:6" x14ac:dyDescent="0.2">
      <c r="A5056" s="92"/>
      <c r="B5056" s="5" t="s">
        <v>10943</v>
      </c>
      <c r="C5056" s="5" t="s">
        <v>10944</v>
      </c>
      <c r="D5056" s="5" t="s">
        <v>1918</v>
      </c>
      <c r="E5056" s="16" t="b">
        <v>1</v>
      </c>
      <c r="F5056" s="38" t="s">
        <v>15571</v>
      </c>
    </row>
    <row r="5057" spans="1:6" x14ac:dyDescent="0.2">
      <c r="A5057" s="92"/>
      <c r="B5057" s="5" t="s">
        <v>10945</v>
      </c>
      <c r="C5057" s="5" t="s">
        <v>10946</v>
      </c>
      <c r="D5057" s="5" t="s">
        <v>1918</v>
      </c>
      <c r="E5057" s="16" t="b">
        <v>1</v>
      </c>
      <c r="F5057" s="38" t="s">
        <v>15572</v>
      </c>
    </row>
    <row r="5058" spans="1:6" x14ac:dyDescent="0.2">
      <c r="A5058" s="92"/>
      <c r="B5058" s="5" t="s">
        <v>10947</v>
      </c>
      <c r="C5058" s="5" t="s">
        <v>10948</v>
      </c>
      <c r="D5058" s="5" t="s">
        <v>1918</v>
      </c>
      <c r="E5058" s="16" t="b">
        <v>1</v>
      </c>
      <c r="F5058" s="38" t="s">
        <v>15573</v>
      </c>
    </row>
    <row r="5059" spans="1:6" x14ac:dyDescent="0.2">
      <c r="A5059" s="92"/>
      <c r="B5059" s="5" t="s">
        <v>10949</v>
      </c>
      <c r="C5059" s="5" t="s">
        <v>10950</v>
      </c>
      <c r="D5059" s="5" t="s">
        <v>1918</v>
      </c>
      <c r="E5059" s="16" t="b">
        <v>1</v>
      </c>
      <c r="F5059" s="38" t="s">
        <v>15574</v>
      </c>
    </row>
    <row r="5060" spans="1:6" x14ac:dyDescent="0.2">
      <c r="A5060" s="92"/>
      <c r="B5060" s="5" t="s">
        <v>10951</v>
      </c>
      <c r="C5060" s="5" t="s">
        <v>10952</v>
      </c>
      <c r="D5060" s="5" t="s">
        <v>1918</v>
      </c>
      <c r="E5060" s="16" t="b">
        <v>1</v>
      </c>
      <c r="F5060" s="38" t="s">
        <v>15575</v>
      </c>
    </row>
    <row r="5061" spans="1:6" x14ac:dyDescent="0.2">
      <c r="A5061" s="92"/>
      <c r="B5061" s="5" t="s">
        <v>10953</v>
      </c>
      <c r="C5061" s="5" t="s">
        <v>5861</v>
      </c>
      <c r="D5061" s="5" t="s">
        <v>1918</v>
      </c>
      <c r="E5061" s="16" t="b">
        <v>1</v>
      </c>
      <c r="F5061" s="38" t="s">
        <v>15576</v>
      </c>
    </row>
    <row r="5062" spans="1:6" x14ac:dyDescent="0.2">
      <c r="A5062" s="92"/>
      <c r="B5062" s="5" t="s">
        <v>10954</v>
      </c>
      <c r="C5062" s="5" t="s">
        <v>10955</v>
      </c>
      <c r="D5062" s="5" t="s">
        <v>1918</v>
      </c>
      <c r="E5062" s="16" t="b">
        <v>1</v>
      </c>
      <c r="F5062" s="38" t="s">
        <v>15577</v>
      </c>
    </row>
    <row r="5063" spans="1:6" x14ac:dyDescent="0.2">
      <c r="A5063" s="92"/>
      <c r="B5063" s="5" t="s">
        <v>10956</v>
      </c>
      <c r="C5063" s="5" t="s">
        <v>10957</v>
      </c>
      <c r="D5063" s="5" t="s">
        <v>1918</v>
      </c>
      <c r="E5063" s="16" t="b">
        <v>1</v>
      </c>
      <c r="F5063" s="38" t="s">
        <v>15578</v>
      </c>
    </row>
    <row r="5064" spans="1:6" x14ac:dyDescent="0.2">
      <c r="A5064" s="92"/>
      <c r="B5064" s="5" t="s">
        <v>10958</v>
      </c>
      <c r="C5064" s="5" t="s">
        <v>10959</v>
      </c>
      <c r="D5064" s="5" t="s">
        <v>1918</v>
      </c>
      <c r="E5064" s="16" t="b">
        <v>1</v>
      </c>
      <c r="F5064" s="38" t="s">
        <v>15579</v>
      </c>
    </row>
    <row r="5065" spans="1:6" x14ac:dyDescent="0.2">
      <c r="A5065" s="92"/>
      <c r="B5065" s="5" t="s">
        <v>10960</v>
      </c>
      <c r="C5065" s="5" t="s">
        <v>10961</v>
      </c>
      <c r="D5065" s="5" t="s">
        <v>1918</v>
      </c>
      <c r="E5065" s="16" t="b">
        <v>1</v>
      </c>
      <c r="F5065" s="38" t="s">
        <v>15580</v>
      </c>
    </row>
    <row r="5066" spans="1:6" x14ac:dyDescent="0.2">
      <c r="A5066" s="92"/>
      <c r="B5066" s="5" t="s">
        <v>10962</v>
      </c>
      <c r="C5066" s="5" t="s">
        <v>10963</v>
      </c>
      <c r="D5066" s="5" t="s">
        <v>1918</v>
      </c>
      <c r="E5066" s="16" t="b">
        <v>1</v>
      </c>
      <c r="F5066" s="38" t="s">
        <v>15581</v>
      </c>
    </row>
    <row r="5067" spans="1:6" x14ac:dyDescent="0.2">
      <c r="A5067" s="92"/>
      <c r="B5067" s="5" t="s">
        <v>10964</v>
      </c>
      <c r="C5067" s="5" t="s">
        <v>2616</v>
      </c>
      <c r="D5067" s="5" t="s">
        <v>1918</v>
      </c>
      <c r="E5067" s="16" t="b">
        <v>1</v>
      </c>
      <c r="F5067" s="38" t="s">
        <v>15582</v>
      </c>
    </row>
    <row r="5068" spans="1:6" x14ac:dyDescent="0.2">
      <c r="A5068" s="92"/>
      <c r="B5068" s="5" t="s">
        <v>10965</v>
      </c>
      <c r="C5068" s="5" t="s">
        <v>10966</v>
      </c>
      <c r="D5068" s="5" t="s">
        <v>1918</v>
      </c>
      <c r="E5068" s="16" t="b">
        <v>1</v>
      </c>
      <c r="F5068" s="38" t="s">
        <v>15583</v>
      </c>
    </row>
    <row r="5069" spans="1:6" x14ac:dyDescent="0.2">
      <c r="A5069" s="92"/>
      <c r="B5069" s="5" t="s">
        <v>10967</v>
      </c>
      <c r="C5069" s="5" t="s">
        <v>10968</v>
      </c>
      <c r="D5069" s="5" t="s">
        <v>1918</v>
      </c>
      <c r="E5069" s="16" t="b">
        <v>1</v>
      </c>
      <c r="F5069" s="38" t="s">
        <v>15584</v>
      </c>
    </row>
    <row r="5070" spans="1:6" x14ac:dyDescent="0.2">
      <c r="A5070" s="92"/>
      <c r="B5070" s="5" t="s">
        <v>10969</v>
      </c>
      <c r="C5070" s="5" t="s">
        <v>10970</v>
      </c>
      <c r="D5070" s="5" t="s">
        <v>1918</v>
      </c>
      <c r="E5070" s="16" t="b">
        <v>1</v>
      </c>
      <c r="F5070" s="38" t="s">
        <v>15585</v>
      </c>
    </row>
    <row r="5071" spans="1:6" x14ac:dyDescent="0.2">
      <c r="A5071" s="92"/>
      <c r="B5071" s="5" t="s">
        <v>10971</v>
      </c>
      <c r="C5071" s="5" t="s">
        <v>10972</v>
      </c>
      <c r="D5071" s="5" t="s">
        <v>1918</v>
      </c>
      <c r="E5071" s="16" t="b">
        <v>1</v>
      </c>
      <c r="F5071" s="38" t="s">
        <v>15586</v>
      </c>
    </row>
    <row r="5072" spans="1:6" x14ac:dyDescent="0.2">
      <c r="A5072" s="92"/>
      <c r="B5072" s="5" t="s">
        <v>10973</v>
      </c>
      <c r="C5072" s="5" t="s">
        <v>10974</v>
      </c>
      <c r="D5072" s="5" t="s">
        <v>1918</v>
      </c>
      <c r="E5072" s="16" t="b">
        <v>1</v>
      </c>
      <c r="F5072" s="38" t="s">
        <v>15587</v>
      </c>
    </row>
    <row r="5073" spans="1:6" x14ac:dyDescent="0.2">
      <c r="A5073" s="92"/>
      <c r="B5073" s="5" t="s">
        <v>10975</v>
      </c>
      <c r="C5073" s="5" t="s">
        <v>10976</v>
      </c>
      <c r="D5073" s="5" t="s">
        <v>1918</v>
      </c>
      <c r="E5073" s="16" t="b">
        <v>1</v>
      </c>
      <c r="F5073" s="38" t="s">
        <v>15588</v>
      </c>
    </row>
    <row r="5074" spans="1:6" x14ac:dyDescent="0.2">
      <c r="A5074" s="92"/>
      <c r="B5074" s="5" t="s">
        <v>10977</v>
      </c>
      <c r="C5074" s="5" t="s">
        <v>10978</v>
      </c>
      <c r="D5074" s="5" t="s">
        <v>1918</v>
      </c>
      <c r="E5074" s="16" t="b">
        <v>1</v>
      </c>
      <c r="F5074" s="38" t="s">
        <v>15589</v>
      </c>
    </row>
    <row r="5075" spans="1:6" x14ac:dyDescent="0.2">
      <c r="A5075" s="92"/>
      <c r="B5075" s="5" t="s">
        <v>10979</v>
      </c>
      <c r="C5075" s="5" t="s">
        <v>10980</v>
      </c>
      <c r="D5075" s="5" t="s">
        <v>1918</v>
      </c>
      <c r="E5075" s="16" t="b">
        <v>1</v>
      </c>
      <c r="F5075" s="38" t="s">
        <v>15590</v>
      </c>
    </row>
    <row r="5076" spans="1:6" x14ac:dyDescent="0.2">
      <c r="A5076" s="92"/>
      <c r="B5076" s="5" t="s">
        <v>10981</v>
      </c>
      <c r="C5076" s="5" t="s">
        <v>10982</v>
      </c>
      <c r="D5076" s="5" t="s">
        <v>1918</v>
      </c>
      <c r="E5076" s="16" t="b">
        <v>1</v>
      </c>
      <c r="F5076" s="38" t="s">
        <v>15591</v>
      </c>
    </row>
    <row r="5077" spans="1:6" x14ac:dyDescent="0.2">
      <c r="A5077" s="92"/>
      <c r="B5077" s="5" t="s">
        <v>10983</v>
      </c>
      <c r="C5077" s="5" t="s">
        <v>10984</v>
      </c>
      <c r="D5077" s="5" t="s">
        <v>1918</v>
      </c>
      <c r="E5077" s="16" t="b">
        <v>1</v>
      </c>
      <c r="F5077" s="38" t="s">
        <v>15592</v>
      </c>
    </row>
    <row r="5078" spans="1:6" x14ac:dyDescent="0.2">
      <c r="A5078" s="92"/>
      <c r="B5078" s="5" t="s">
        <v>10985</v>
      </c>
      <c r="C5078" s="5" t="s">
        <v>10986</v>
      </c>
      <c r="D5078" s="5" t="s">
        <v>1918</v>
      </c>
      <c r="E5078" s="16" t="b">
        <v>1</v>
      </c>
      <c r="F5078" s="38" t="s">
        <v>15593</v>
      </c>
    </row>
    <row r="5079" spans="1:6" x14ac:dyDescent="0.2">
      <c r="A5079" s="92"/>
      <c r="B5079" s="5" t="s">
        <v>10987</v>
      </c>
      <c r="C5079" s="5" t="s">
        <v>10988</v>
      </c>
      <c r="D5079" s="5" t="s">
        <v>1918</v>
      </c>
      <c r="E5079" s="16" t="b">
        <v>1</v>
      </c>
      <c r="F5079" s="38" t="s">
        <v>15594</v>
      </c>
    </row>
    <row r="5080" spans="1:6" x14ac:dyDescent="0.2">
      <c r="A5080" s="92"/>
      <c r="B5080" s="5" t="s">
        <v>10989</v>
      </c>
      <c r="C5080" s="5" t="s">
        <v>10990</v>
      </c>
      <c r="D5080" s="5" t="s">
        <v>1918</v>
      </c>
      <c r="E5080" s="16" t="b">
        <v>1</v>
      </c>
      <c r="F5080" s="38" t="s">
        <v>15595</v>
      </c>
    </row>
    <row r="5081" spans="1:6" x14ac:dyDescent="0.2">
      <c r="A5081" s="92"/>
      <c r="B5081" s="5" t="s">
        <v>10991</v>
      </c>
      <c r="C5081" s="5" t="s">
        <v>10992</v>
      </c>
      <c r="D5081" s="5" t="s">
        <v>1918</v>
      </c>
      <c r="E5081" s="16" t="b">
        <v>1</v>
      </c>
      <c r="F5081" s="38" t="s">
        <v>15596</v>
      </c>
    </row>
    <row r="5082" spans="1:6" x14ac:dyDescent="0.2">
      <c r="A5082" s="92"/>
      <c r="B5082" s="5" t="s">
        <v>10993</v>
      </c>
      <c r="C5082" s="5" t="s">
        <v>10994</v>
      </c>
      <c r="D5082" s="5" t="s">
        <v>1918</v>
      </c>
      <c r="E5082" s="16" t="b">
        <v>1</v>
      </c>
      <c r="F5082" s="38" t="s">
        <v>15597</v>
      </c>
    </row>
    <row r="5083" spans="1:6" x14ac:dyDescent="0.2">
      <c r="A5083" s="92"/>
      <c r="B5083" s="5" t="s">
        <v>10995</v>
      </c>
      <c r="C5083" s="5" t="s">
        <v>10996</v>
      </c>
      <c r="D5083" s="5" t="s">
        <v>1918</v>
      </c>
      <c r="E5083" s="16" t="b">
        <v>1</v>
      </c>
      <c r="F5083" s="38" t="s">
        <v>15598</v>
      </c>
    </row>
    <row r="5084" spans="1:6" x14ac:dyDescent="0.2">
      <c r="A5084" s="92"/>
      <c r="B5084" s="5" t="s">
        <v>10997</v>
      </c>
      <c r="C5084" s="5" t="s">
        <v>10998</v>
      </c>
      <c r="D5084" s="5" t="s">
        <v>1918</v>
      </c>
      <c r="E5084" s="16" t="b">
        <v>1</v>
      </c>
      <c r="F5084" s="38" t="s">
        <v>15599</v>
      </c>
    </row>
    <row r="5085" spans="1:6" x14ac:dyDescent="0.2">
      <c r="A5085" s="92"/>
      <c r="B5085" s="5" t="s">
        <v>10999</v>
      </c>
      <c r="C5085" s="5" t="s">
        <v>11000</v>
      </c>
      <c r="D5085" s="5" t="s">
        <v>1918</v>
      </c>
      <c r="E5085" s="16" t="b">
        <v>1</v>
      </c>
      <c r="F5085" s="38" t="s">
        <v>15600</v>
      </c>
    </row>
    <row r="5086" spans="1:6" x14ac:dyDescent="0.2">
      <c r="A5086" s="92"/>
      <c r="B5086" s="5" t="s">
        <v>11001</v>
      </c>
      <c r="C5086" s="5" t="s">
        <v>11002</v>
      </c>
      <c r="D5086" s="5" t="s">
        <v>1918</v>
      </c>
      <c r="E5086" s="16" t="b">
        <v>1</v>
      </c>
      <c r="F5086" s="38" t="s">
        <v>15601</v>
      </c>
    </row>
    <row r="5087" spans="1:6" x14ac:dyDescent="0.2">
      <c r="A5087" s="92"/>
      <c r="B5087" s="5" t="s">
        <v>11003</v>
      </c>
      <c r="C5087" s="5" t="s">
        <v>11004</v>
      </c>
      <c r="D5087" s="5" t="s">
        <v>1918</v>
      </c>
      <c r="E5087" s="16" t="b">
        <v>1</v>
      </c>
      <c r="F5087" s="38" t="s">
        <v>15602</v>
      </c>
    </row>
    <row r="5088" spans="1:6" x14ac:dyDescent="0.2">
      <c r="A5088" s="92"/>
      <c r="B5088" s="5" t="s">
        <v>11005</v>
      </c>
      <c r="C5088" s="5" t="s">
        <v>11006</v>
      </c>
      <c r="D5088" s="5" t="s">
        <v>1918</v>
      </c>
      <c r="E5088" s="16" t="b">
        <v>1</v>
      </c>
      <c r="F5088" s="38" t="s">
        <v>15603</v>
      </c>
    </row>
    <row r="5089" spans="1:6" x14ac:dyDescent="0.2">
      <c r="A5089" s="92"/>
      <c r="B5089" s="5" t="s">
        <v>11007</v>
      </c>
      <c r="C5089" s="5" t="s">
        <v>11008</v>
      </c>
      <c r="D5089" s="5" t="s">
        <v>1918</v>
      </c>
      <c r="E5089" s="16" t="b">
        <v>1</v>
      </c>
      <c r="F5089" s="38" t="s">
        <v>15604</v>
      </c>
    </row>
    <row r="5090" spans="1:6" x14ac:dyDescent="0.2">
      <c r="A5090" s="92"/>
      <c r="B5090" s="5" t="s">
        <v>11009</v>
      </c>
      <c r="C5090" s="5" t="s">
        <v>11010</v>
      </c>
      <c r="D5090" s="5" t="s">
        <v>1918</v>
      </c>
      <c r="E5090" s="16" t="b">
        <v>1</v>
      </c>
      <c r="F5090" s="38" t="s">
        <v>15605</v>
      </c>
    </row>
    <row r="5091" spans="1:6" x14ac:dyDescent="0.2">
      <c r="A5091" s="93"/>
      <c r="B5091" s="14" t="s">
        <v>11011</v>
      </c>
      <c r="C5091" s="14" t="s">
        <v>11012</v>
      </c>
      <c r="D5091" s="14" t="s">
        <v>1918</v>
      </c>
      <c r="E5091" s="17" t="b">
        <v>1</v>
      </c>
      <c r="F5091" s="39" t="s">
        <v>15606</v>
      </c>
    </row>
    <row r="5092" spans="1:6" x14ac:dyDescent="0.2">
      <c r="A5092" s="91" t="str">
        <f>HYPERLINK("[#]Codes_for_GE_Names!A287:H287","URUGUAY")</f>
        <v>URUGUAY</v>
      </c>
      <c r="B5092" s="11" t="s">
        <v>11013</v>
      </c>
      <c r="C5092" s="11" t="s">
        <v>11014</v>
      </c>
      <c r="D5092" s="11" t="s">
        <v>2387</v>
      </c>
      <c r="E5092" s="15" t="b">
        <v>1</v>
      </c>
      <c r="F5092" s="43" t="s">
        <v>15607</v>
      </c>
    </row>
    <row r="5093" spans="1:6" x14ac:dyDescent="0.2">
      <c r="A5093" s="92"/>
      <c r="B5093" s="5" t="s">
        <v>11015</v>
      </c>
      <c r="C5093" s="5" t="s">
        <v>11016</v>
      </c>
      <c r="D5093" s="5" t="s">
        <v>2387</v>
      </c>
      <c r="E5093" s="16" t="b">
        <v>1</v>
      </c>
      <c r="F5093" s="38" t="s">
        <v>15608</v>
      </c>
    </row>
    <row r="5094" spans="1:6" x14ac:dyDescent="0.2">
      <c r="A5094" s="92"/>
      <c r="B5094" s="5" t="s">
        <v>11017</v>
      </c>
      <c r="C5094" s="5" t="s">
        <v>11018</v>
      </c>
      <c r="D5094" s="5" t="s">
        <v>2387</v>
      </c>
      <c r="E5094" s="16" t="b">
        <v>1</v>
      </c>
      <c r="F5094" s="38" t="s">
        <v>15609</v>
      </c>
    </row>
    <row r="5095" spans="1:6" x14ac:dyDescent="0.2">
      <c r="A5095" s="92"/>
      <c r="B5095" s="5" t="s">
        <v>11019</v>
      </c>
      <c r="C5095" s="5" t="s">
        <v>11020</v>
      </c>
      <c r="D5095" s="5" t="s">
        <v>2387</v>
      </c>
      <c r="E5095" s="16" t="b">
        <v>1</v>
      </c>
      <c r="F5095" s="38" t="s">
        <v>15610</v>
      </c>
    </row>
    <row r="5096" spans="1:6" x14ac:dyDescent="0.2">
      <c r="A5096" s="92"/>
      <c r="B5096" s="5" t="s">
        <v>11021</v>
      </c>
      <c r="C5096" s="5" t="s">
        <v>11022</v>
      </c>
      <c r="D5096" s="5" t="s">
        <v>2387</v>
      </c>
      <c r="E5096" s="16" t="b">
        <v>1</v>
      </c>
      <c r="F5096" s="38" t="s">
        <v>15611</v>
      </c>
    </row>
    <row r="5097" spans="1:6" x14ac:dyDescent="0.2">
      <c r="A5097" s="92"/>
      <c r="B5097" s="5" t="s">
        <v>11023</v>
      </c>
      <c r="C5097" s="5" t="s">
        <v>11024</v>
      </c>
      <c r="D5097" s="5" t="s">
        <v>2387</v>
      </c>
      <c r="E5097" s="16" t="b">
        <v>1</v>
      </c>
      <c r="F5097" s="38" t="s">
        <v>15612</v>
      </c>
    </row>
    <row r="5098" spans="1:6" x14ac:dyDescent="0.2">
      <c r="A5098" s="92"/>
      <c r="B5098" s="5" t="s">
        <v>11025</v>
      </c>
      <c r="C5098" s="5" t="s">
        <v>10933</v>
      </c>
      <c r="D5098" s="5" t="s">
        <v>2387</v>
      </c>
      <c r="E5098" s="16" t="b">
        <v>1</v>
      </c>
      <c r="F5098" s="38" t="s">
        <v>15613</v>
      </c>
    </row>
    <row r="5099" spans="1:6" x14ac:dyDescent="0.2">
      <c r="A5099" s="92"/>
      <c r="B5099" s="5" t="s">
        <v>11026</v>
      </c>
      <c r="C5099" s="5" t="s">
        <v>11027</v>
      </c>
      <c r="D5099" s="5" t="s">
        <v>2387</v>
      </c>
      <c r="E5099" s="16" t="b">
        <v>1</v>
      </c>
      <c r="F5099" s="38" t="s">
        <v>15614</v>
      </c>
    </row>
    <row r="5100" spans="1:6" x14ac:dyDescent="0.2">
      <c r="A5100" s="92"/>
      <c r="B5100" s="5" t="s">
        <v>11028</v>
      </c>
      <c r="C5100" s="5" t="s">
        <v>11029</v>
      </c>
      <c r="D5100" s="5" t="s">
        <v>2387</v>
      </c>
      <c r="E5100" s="16" t="b">
        <v>1</v>
      </c>
      <c r="F5100" s="38" t="s">
        <v>15615</v>
      </c>
    </row>
    <row r="5101" spans="1:6" x14ac:dyDescent="0.2">
      <c r="A5101" s="92"/>
      <c r="B5101" s="5" t="s">
        <v>11030</v>
      </c>
      <c r="C5101" s="5" t="s">
        <v>11031</v>
      </c>
      <c r="D5101" s="5" t="s">
        <v>2387</v>
      </c>
      <c r="E5101" s="16" t="b">
        <v>1</v>
      </c>
      <c r="F5101" s="38" t="s">
        <v>15616</v>
      </c>
    </row>
    <row r="5102" spans="1:6" x14ac:dyDescent="0.2">
      <c r="A5102" s="92"/>
      <c r="B5102" s="5" t="s">
        <v>11032</v>
      </c>
      <c r="C5102" s="5" t="s">
        <v>11033</v>
      </c>
      <c r="D5102" s="5" t="s">
        <v>2387</v>
      </c>
      <c r="E5102" s="16" t="b">
        <v>1</v>
      </c>
      <c r="F5102" s="38" t="s">
        <v>15617</v>
      </c>
    </row>
    <row r="5103" spans="1:6" x14ac:dyDescent="0.2">
      <c r="A5103" s="92"/>
      <c r="B5103" s="5" t="s">
        <v>11034</v>
      </c>
      <c r="C5103" s="5" t="s">
        <v>1872</v>
      </c>
      <c r="D5103" s="5" t="s">
        <v>2387</v>
      </c>
      <c r="E5103" s="16" t="b">
        <v>1</v>
      </c>
      <c r="F5103" s="38" t="s">
        <v>15618</v>
      </c>
    </row>
    <row r="5104" spans="1:6" x14ac:dyDescent="0.2">
      <c r="A5104" s="92"/>
      <c r="B5104" s="5" t="s">
        <v>11035</v>
      </c>
      <c r="C5104" s="5" t="s">
        <v>11036</v>
      </c>
      <c r="D5104" s="5" t="s">
        <v>2387</v>
      </c>
      <c r="E5104" s="16" t="b">
        <v>1</v>
      </c>
      <c r="F5104" s="38" t="s">
        <v>15619</v>
      </c>
    </row>
    <row r="5105" spans="1:6" x14ac:dyDescent="0.2">
      <c r="A5105" s="92"/>
      <c r="B5105" s="5" t="s">
        <v>11037</v>
      </c>
      <c r="C5105" s="5" t="s">
        <v>11038</v>
      </c>
      <c r="D5105" s="5" t="s">
        <v>2387</v>
      </c>
      <c r="E5105" s="16" t="b">
        <v>1</v>
      </c>
      <c r="F5105" s="38" t="s">
        <v>15620</v>
      </c>
    </row>
    <row r="5106" spans="1:6" x14ac:dyDescent="0.2">
      <c r="A5106" s="92"/>
      <c r="B5106" s="5" t="s">
        <v>11039</v>
      </c>
      <c r="C5106" s="5" t="s">
        <v>11040</v>
      </c>
      <c r="D5106" s="5" t="s">
        <v>2387</v>
      </c>
      <c r="E5106" s="16" t="b">
        <v>1</v>
      </c>
      <c r="F5106" s="38" t="s">
        <v>15621</v>
      </c>
    </row>
    <row r="5107" spans="1:6" x14ac:dyDescent="0.2">
      <c r="A5107" s="92"/>
      <c r="B5107" s="5" t="s">
        <v>11041</v>
      </c>
      <c r="C5107" s="5" t="s">
        <v>3313</v>
      </c>
      <c r="D5107" s="5" t="s">
        <v>2387</v>
      </c>
      <c r="E5107" s="16" t="b">
        <v>1</v>
      </c>
      <c r="F5107" s="38" t="s">
        <v>15622</v>
      </c>
    </row>
    <row r="5108" spans="1:6" x14ac:dyDescent="0.2">
      <c r="A5108" s="92"/>
      <c r="B5108" s="5" t="s">
        <v>11042</v>
      </c>
      <c r="C5108" s="5" t="s">
        <v>11043</v>
      </c>
      <c r="D5108" s="5" t="s">
        <v>2387</v>
      </c>
      <c r="E5108" s="16" t="b">
        <v>1</v>
      </c>
      <c r="F5108" s="38" t="s">
        <v>15623</v>
      </c>
    </row>
    <row r="5109" spans="1:6" x14ac:dyDescent="0.2">
      <c r="A5109" s="92"/>
      <c r="B5109" s="5" t="s">
        <v>11044</v>
      </c>
      <c r="C5109" s="5" t="s">
        <v>11045</v>
      </c>
      <c r="D5109" s="5" t="s">
        <v>2387</v>
      </c>
      <c r="E5109" s="16" t="b">
        <v>1</v>
      </c>
      <c r="F5109" s="38" t="s">
        <v>15624</v>
      </c>
    </row>
    <row r="5110" spans="1:6" x14ac:dyDescent="0.2">
      <c r="A5110" s="93"/>
      <c r="B5110" s="14" t="s">
        <v>11046</v>
      </c>
      <c r="C5110" s="14" t="s">
        <v>11047</v>
      </c>
      <c r="D5110" s="14" t="s">
        <v>2387</v>
      </c>
      <c r="E5110" s="17" t="b">
        <v>1</v>
      </c>
      <c r="F5110" s="39" t="s">
        <v>15625</v>
      </c>
    </row>
    <row r="5111" spans="1:6" x14ac:dyDescent="0.2">
      <c r="A5111" s="91" t="str">
        <f>HYPERLINK("[#]Codes_for_GE_Names!A288:H288","UZBEKISTAN")</f>
        <v>UZBEKISTAN</v>
      </c>
      <c r="B5111" s="11" t="s">
        <v>11048</v>
      </c>
      <c r="C5111" s="11" t="s">
        <v>11049</v>
      </c>
      <c r="D5111" s="11" t="s">
        <v>1589</v>
      </c>
      <c r="E5111" s="15" t="b">
        <v>1</v>
      </c>
      <c r="F5111" s="43" t="s">
        <v>15626</v>
      </c>
    </row>
    <row r="5112" spans="1:6" x14ac:dyDescent="0.2">
      <c r="A5112" s="92"/>
      <c r="B5112" s="5" t="s">
        <v>11050</v>
      </c>
      <c r="C5112" s="5" t="s">
        <v>11051</v>
      </c>
      <c r="D5112" s="5" t="s">
        <v>1589</v>
      </c>
      <c r="E5112" s="16" t="b">
        <v>1</v>
      </c>
      <c r="F5112" s="38" t="s">
        <v>15627</v>
      </c>
    </row>
    <row r="5113" spans="1:6" x14ac:dyDescent="0.2">
      <c r="A5113" s="92"/>
      <c r="B5113" s="5" t="s">
        <v>11052</v>
      </c>
      <c r="C5113" s="5" t="s">
        <v>11053</v>
      </c>
      <c r="D5113" s="5" t="s">
        <v>1589</v>
      </c>
      <c r="E5113" s="16" t="b">
        <v>1</v>
      </c>
      <c r="F5113" s="38" t="s">
        <v>15628</v>
      </c>
    </row>
    <row r="5114" spans="1:6" x14ac:dyDescent="0.2">
      <c r="A5114" s="92"/>
      <c r="B5114" s="5" t="s">
        <v>11054</v>
      </c>
      <c r="C5114" s="5" t="s">
        <v>11055</v>
      </c>
      <c r="D5114" s="5" t="s">
        <v>1589</v>
      </c>
      <c r="E5114" s="16" t="b">
        <v>1</v>
      </c>
      <c r="F5114" s="38" t="s">
        <v>15629</v>
      </c>
    </row>
    <row r="5115" spans="1:6" x14ac:dyDescent="0.2">
      <c r="A5115" s="92"/>
      <c r="B5115" s="5" t="s">
        <v>11056</v>
      </c>
      <c r="C5115" s="5" t="s">
        <v>11057</v>
      </c>
      <c r="D5115" s="5" t="s">
        <v>1589</v>
      </c>
      <c r="E5115" s="16" t="b">
        <v>1</v>
      </c>
      <c r="F5115" s="38" t="s">
        <v>15630</v>
      </c>
    </row>
    <row r="5116" spans="1:6" x14ac:dyDescent="0.2">
      <c r="A5116" s="92"/>
      <c r="B5116" s="5" t="s">
        <v>11058</v>
      </c>
      <c r="C5116" s="5" t="s">
        <v>11059</v>
      </c>
      <c r="D5116" s="5" t="s">
        <v>1589</v>
      </c>
      <c r="E5116" s="16" t="b">
        <v>1</v>
      </c>
      <c r="F5116" s="38" t="s">
        <v>15631</v>
      </c>
    </row>
    <row r="5117" spans="1:6" x14ac:dyDescent="0.2">
      <c r="A5117" s="92"/>
      <c r="B5117" s="5" t="s">
        <v>11060</v>
      </c>
      <c r="C5117" s="5" t="s">
        <v>11061</v>
      </c>
      <c r="D5117" s="5" t="s">
        <v>1589</v>
      </c>
      <c r="E5117" s="16" t="b">
        <v>1</v>
      </c>
      <c r="F5117" s="38" t="s">
        <v>15632</v>
      </c>
    </row>
    <row r="5118" spans="1:6" x14ac:dyDescent="0.2">
      <c r="A5118" s="92"/>
      <c r="B5118" s="5" t="s">
        <v>11062</v>
      </c>
      <c r="C5118" s="5" t="s">
        <v>11063</v>
      </c>
      <c r="D5118" s="5" t="s">
        <v>2502</v>
      </c>
      <c r="E5118" s="16" t="b">
        <v>1</v>
      </c>
      <c r="F5118" s="38" t="s">
        <v>15633</v>
      </c>
    </row>
    <row r="5119" spans="1:6" x14ac:dyDescent="0.2">
      <c r="A5119" s="92"/>
      <c r="B5119" s="5" t="s">
        <v>11064</v>
      </c>
      <c r="C5119" s="5" t="s">
        <v>11065</v>
      </c>
      <c r="D5119" s="5" t="s">
        <v>1589</v>
      </c>
      <c r="E5119" s="16" t="b">
        <v>1</v>
      </c>
      <c r="F5119" s="38" t="s">
        <v>15634</v>
      </c>
    </row>
    <row r="5120" spans="1:6" x14ac:dyDescent="0.2">
      <c r="A5120" s="92"/>
      <c r="B5120" s="5" t="s">
        <v>11066</v>
      </c>
      <c r="C5120" s="5" t="s">
        <v>11067</v>
      </c>
      <c r="D5120" s="5" t="s">
        <v>1589</v>
      </c>
      <c r="E5120" s="16" t="b">
        <v>1</v>
      </c>
      <c r="F5120" s="38" t="s">
        <v>15635</v>
      </c>
    </row>
    <row r="5121" spans="1:6" x14ac:dyDescent="0.2">
      <c r="A5121" s="92"/>
      <c r="B5121" s="5" t="s">
        <v>11068</v>
      </c>
      <c r="C5121" s="5" t="s">
        <v>11069</v>
      </c>
      <c r="D5121" s="5" t="s">
        <v>1589</v>
      </c>
      <c r="E5121" s="16" t="b">
        <v>1</v>
      </c>
      <c r="F5121" s="38" t="s">
        <v>15636</v>
      </c>
    </row>
    <row r="5122" spans="1:6" x14ac:dyDescent="0.2">
      <c r="A5122" s="92"/>
      <c r="B5122" s="5" t="s">
        <v>11070</v>
      </c>
      <c r="C5122" s="5" t="s">
        <v>11071</v>
      </c>
      <c r="D5122" s="5" t="s">
        <v>1912</v>
      </c>
      <c r="E5122" s="16" t="b">
        <v>1</v>
      </c>
      <c r="F5122" s="38" t="s">
        <v>15637</v>
      </c>
    </row>
    <row r="5123" spans="1:6" x14ac:dyDescent="0.2">
      <c r="A5123" s="92"/>
      <c r="B5123" s="5" t="s">
        <v>11072</v>
      </c>
      <c r="C5123" s="5" t="s">
        <v>11071</v>
      </c>
      <c r="D5123" s="5" t="s">
        <v>1589</v>
      </c>
      <c r="E5123" s="16" t="b">
        <v>1</v>
      </c>
      <c r="F5123" s="38" t="s">
        <v>15638</v>
      </c>
    </row>
    <row r="5124" spans="1:6" x14ac:dyDescent="0.2">
      <c r="A5124" s="93"/>
      <c r="B5124" s="14" t="s">
        <v>11073</v>
      </c>
      <c r="C5124" s="14" t="s">
        <v>11074</v>
      </c>
      <c r="D5124" s="14" t="s">
        <v>1589</v>
      </c>
      <c r="E5124" s="17" t="b">
        <v>1</v>
      </c>
      <c r="F5124" s="39" t="s">
        <v>15639</v>
      </c>
    </row>
    <row r="5125" spans="1:6" x14ac:dyDescent="0.2">
      <c r="A5125" s="91" t="str">
        <f>HYPERLINK("[#]Codes_for_GE_Names!A289:H289","VANUATU")</f>
        <v>VANUATU</v>
      </c>
      <c r="B5125" s="11" t="s">
        <v>11075</v>
      </c>
      <c r="C5125" s="11" t="s">
        <v>11076</v>
      </c>
      <c r="D5125" s="11" t="s">
        <v>1589</v>
      </c>
      <c r="E5125" s="15" t="b">
        <v>1</v>
      </c>
      <c r="F5125" s="43" t="s">
        <v>15640</v>
      </c>
    </row>
    <row r="5126" spans="1:6" x14ac:dyDescent="0.2">
      <c r="A5126" s="92"/>
      <c r="B5126" s="5" t="s">
        <v>11077</v>
      </c>
      <c r="C5126" s="5" t="s">
        <v>11078</v>
      </c>
      <c r="D5126" s="5" t="s">
        <v>1589</v>
      </c>
      <c r="E5126" s="16" t="b">
        <v>1</v>
      </c>
      <c r="F5126" s="38" t="s">
        <v>15641</v>
      </c>
    </row>
    <row r="5127" spans="1:6" x14ac:dyDescent="0.2">
      <c r="A5127" s="92"/>
      <c r="B5127" s="5" t="s">
        <v>11079</v>
      </c>
      <c r="C5127" s="5" t="s">
        <v>11080</v>
      </c>
      <c r="D5127" s="5" t="s">
        <v>1589</v>
      </c>
      <c r="E5127" s="16" t="b">
        <v>1</v>
      </c>
      <c r="F5127" s="38" t="s">
        <v>15642</v>
      </c>
    </row>
    <row r="5128" spans="1:6" x14ac:dyDescent="0.2">
      <c r="A5128" s="92"/>
      <c r="B5128" s="5" t="s">
        <v>11081</v>
      </c>
      <c r="C5128" s="5" t="s">
        <v>11082</v>
      </c>
      <c r="D5128" s="5" t="s">
        <v>1589</v>
      </c>
      <c r="E5128" s="16" t="b">
        <v>1</v>
      </c>
      <c r="F5128" s="38" t="s">
        <v>15643</v>
      </c>
    </row>
    <row r="5129" spans="1:6" x14ac:dyDescent="0.2">
      <c r="A5129" s="92"/>
      <c r="B5129" s="5" t="s">
        <v>11083</v>
      </c>
      <c r="C5129" s="5" t="s">
        <v>11084</v>
      </c>
      <c r="D5129" s="5" t="s">
        <v>1589</v>
      </c>
      <c r="E5129" s="16" t="b">
        <v>1</v>
      </c>
      <c r="F5129" s="38" t="s">
        <v>15644</v>
      </c>
    </row>
    <row r="5130" spans="1:6" x14ac:dyDescent="0.2">
      <c r="A5130" s="93"/>
      <c r="B5130" s="14" t="s">
        <v>11085</v>
      </c>
      <c r="C5130" s="14" t="s">
        <v>11086</v>
      </c>
      <c r="D5130" s="14" t="s">
        <v>1589</v>
      </c>
      <c r="E5130" s="17" t="b">
        <v>1</v>
      </c>
      <c r="F5130" s="39" t="s">
        <v>15645</v>
      </c>
    </row>
    <row r="5131" spans="1:6" x14ac:dyDescent="0.2">
      <c r="A5131" s="91" t="str">
        <f>HYPERLINK("[#]Codes_for_GE_Names!A291:H291","VENEZUELA")</f>
        <v>VENEZUELA</v>
      </c>
      <c r="B5131" s="11" t="s">
        <v>11087</v>
      </c>
      <c r="C5131" s="11" t="s">
        <v>2543</v>
      </c>
      <c r="D5131" s="11" t="s">
        <v>1918</v>
      </c>
      <c r="E5131" s="15" t="b">
        <v>1</v>
      </c>
      <c r="F5131" s="43" t="s">
        <v>15646</v>
      </c>
    </row>
    <row r="5132" spans="1:6" x14ac:dyDescent="0.2">
      <c r="A5132" s="92"/>
      <c r="B5132" s="5" t="s">
        <v>11088</v>
      </c>
      <c r="C5132" s="5" t="s">
        <v>11089</v>
      </c>
      <c r="D5132" s="5" t="s">
        <v>1918</v>
      </c>
      <c r="E5132" s="16" t="b">
        <v>1</v>
      </c>
      <c r="F5132" s="38" t="s">
        <v>15647</v>
      </c>
    </row>
    <row r="5133" spans="1:6" x14ac:dyDescent="0.2">
      <c r="A5133" s="92"/>
      <c r="B5133" s="5" t="s">
        <v>11090</v>
      </c>
      <c r="C5133" s="5" t="s">
        <v>11091</v>
      </c>
      <c r="D5133" s="5" t="s">
        <v>1918</v>
      </c>
      <c r="E5133" s="16" t="b">
        <v>1</v>
      </c>
      <c r="F5133" s="38" t="s">
        <v>15648</v>
      </c>
    </row>
    <row r="5134" spans="1:6" x14ac:dyDescent="0.2">
      <c r="A5134" s="92"/>
      <c r="B5134" s="5" t="s">
        <v>11092</v>
      </c>
      <c r="C5134" s="5" t="s">
        <v>11093</v>
      </c>
      <c r="D5134" s="5" t="s">
        <v>1918</v>
      </c>
      <c r="E5134" s="16" t="b">
        <v>1</v>
      </c>
      <c r="F5134" s="38" t="s">
        <v>15649</v>
      </c>
    </row>
    <row r="5135" spans="1:6" x14ac:dyDescent="0.2">
      <c r="A5135" s="92"/>
      <c r="B5135" s="5" t="s">
        <v>11094</v>
      </c>
      <c r="C5135" s="5" t="s">
        <v>11095</v>
      </c>
      <c r="D5135" s="5" t="s">
        <v>1918</v>
      </c>
      <c r="E5135" s="16" t="b">
        <v>1</v>
      </c>
      <c r="F5135" s="38" t="s">
        <v>15650</v>
      </c>
    </row>
    <row r="5136" spans="1:6" x14ac:dyDescent="0.2">
      <c r="A5136" s="92"/>
      <c r="B5136" s="5" t="s">
        <v>11096</v>
      </c>
      <c r="C5136" s="5" t="s">
        <v>3163</v>
      </c>
      <c r="D5136" s="5" t="s">
        <v>1918</v>
      </c>
      <c r="E5136" s="16" t="b">
        <v>1</v>
      </c>
      <c r="F5136" s="38" t="s">
        <v>15651</v>
      </c>
    </row>
    <row r="5137" spans="1:6" x14ac:dyDescent="0.2">
      <c r="A5137" s="92"/>
      <c r="B5137" s="5" t="s">
        <v>11097</v>
      </c>
      <c r="C5137" s="5" t="s">
        <v>11098</v>
      </c>
      <c r="D5137" s="5" t="s">
        <v>1918</v>
      </c>
      <c r="E5137" s="16" t="b">
        <v>1</v>
      </c>
      <c r="F5137" s="38" t="s">
        <v>15652</v>
      </c>
    </row>
    <row r="5138" spans="1:6" x14ac:dyDescent="0.2">
      <c r="A5138" s="92"/>
      <c r="B5138" s="5" t="s">
        <v>11099</v>
      </c>
      <c r="C5138" s="5" t="s">
        <v>11100</v>
      </c>
      <c r="D5138" s="5" t="s">
        <v>1918</v>
      </c>
      <c r="E5138" s="16" t="b">
        <v>1</v>
      </c>
      <c r="F5138" s="38" t="s">
        <v>15653</v>
      </c>
    </row>
    <row r="5139" spans="1:6" x14ac:dyDescent="0.2">
      <c r="A5139" s="92"/>
      <c r="B5139" s="5" t="s">
        <v>11101</v>
      </c>
      <c r="C5139" s="5" t="s">
        <v>11102</v>
      </c>
      <c r="D5139" s="5" t="s">
        <v>1918</v>
      </c>
      <c r="E5139" s="16" t="b">
        <v>1</v>
      </c>
      <c r="F5139" s="38" t="s">
        <v>15654</v>
      </c>
    </row>
    <row r="5140" spans="1:6" x14ac:dyDescent="0.2">
      <c r="A5140" s="92"/>
      <c r="B5140" s="5" t="s">
        <v>11103</v>
      </c>
      <c r="C5140" s="5" t="s">
        <v>11104</v>
      </c>
      <c r="D5140" s="5" t="s">
        <v>11105</v>
      </c>
      <c r="E5140" s="16" t="b">
        <v>1</v>
      </c>
      <c r="F5140" s="38" t="s">
        <v>15655</v>
      </c>
    </row>
    <row r="5141" spans="1:6" x14ac:dyDescent="0.2">
      <c r="A5141" s="92"/>
      <c r="B5141" s="5" t="s">
        <v>11106</v>
      </c>
      <c r="C5141" s="5" t="s">
        <v>11107</v>
      </c>
      <c r="D5141" s="5" t="s">
        <v>3161</v>
      </c>
      <c r="E5141" s="16" t="b">
        <v>1</v>
      </c>
      <c r="F5141" s="38" t="s">
        <v>15656</v>
      </c>
    </row>
    <row r="5142" spans="1:6" x14ac:dyDescent="0.2">
      <c r="A5142" s="92"/>
      <c r="B5142" s="5" t="s">
        <v>11108</v>
      </c>
      <c r="C5142" s="5" t="s">
        <v>11109</v>
      </c>
      <c r="D5142" s="5" t="s">
        <v>1918</v>
      </c>
      <c r="E5142" s="16" t="b">
        <v>1</v>
      </c>
      <c r="F5142" s="38" t="s">
        <v>15657</v>
      </c>
    </row>
    <row r="5143" spans="1:6" x14ac:dyDescent="0.2">
      <c r="A5143" s="92"/>
      <c r="B5143" s="5" t="s">
        <v>11110</v>
      </c>
      <c r="C5143" s="5" t="s">
        <v>11111</v>
      </c>
      <c r="D5143" s="5" t="s">
        <v>1918</v>
      </c>
      <c r="E5143" s="16" t="b">
        <v>1</v>
      </c>
      <c r="F5143" s="38" t="s">
        <v>15658</v>
      </c>
    </row>
    <row r="5144" spans="1:6" x14ac:dyDescent="0.2">
      <c r="A5144" s="92"/>
      <c r="B5144" s="5" t="s">
        <v>11129</v>
      </c>
      <c r="C5144" s="5" t="s">
        <v>16221</v>
      </c>
      <c r="D5144" s="5" t="s">
        <v>1918</v>
      </c>
      <c r="E5144" s="16" t="b">
        <v>1</v>
      </c>
      <c r="F5144" s="38" t="s">
        <v>15668</v>
      </c>
    </row>
    <row r="5145" spans="1:6" x14ac:dyDescent="0.2">
      <c r="A5145" s="92"/>
      <c r="B5145" s="5" t="s">
        <v>11112</v>
      </c>
      <c r="C5145" s="5" t="s">
        <v>11113</v>
      </c>
      <c r="D5145" s="5" t="s">
        <v>1918</v>
      </c>
      <c r="E5145" s="16" t="b">
        <v>1</v>
      </c>
      <c r="F5145" s="38" t="s">
        <v>15659</v>
      </c>
    </row>
    <row r="5146" spans="1:6" x14ac:dyDescent="0.2">
      <c r="A5146" s="92"/>
      <c r="B5146" s="5" t="s">
        <v>11114</v>
      </c>
      <c r="C5146" s="5" t="s">
        <v>11115</v>
      </c>
      <c r="D5146" s="5" t="s">
        <v>1918</v>
      </c>
      <c r="E5146" s="16" t="b">
        <v>1</v>
      </c>
      <c r="F5146" s="38" t="s">
        <v>15660</v>
      </c>
    </row>
    <row r="5147" spans="1:6" x14ac:dyDescent="0.2">
      <c r="A5147" s="92"/>
      <c r="B5147" s="5" t="s">
        <v>11116</v>
      </c>
      <c r="C5147" s="5" t="s">
        <v>11117</v>
      </c>
      <c r="D5147" s="5" t="s">
        <v>1918</v>
      </c>
      <c r="E5147" s="16" t="b">
        <v>1</v>
      </c>
      <c r="F5147" s="38" t="s">
        <v>15661</v>
      </c>
    </row>
    <row r="5148" spans="1:6" x14ac:dyDescent="0.2">
      <c r="A5148" s="92"/>
      <c r="B5148" s="5" t="s">
        <v>11118</v>
      </c>
      <c r="C5148" s="5" t="s">
        <v>11119</v>
      </c>
      <c r="D5148" s="5" t="s">
        <v>1918</v>
      </c>
      <c r="E5148" s="16" t="b">
        <v>1</v>
      </c>
      <c r="F5148" s="38" t="s">
        <v>15662</v>
      </c>
    </row>
    <row r="5149" spans="1:6" x14ac:dyDescent="0.2">
      <c r="A5149" s="92"/>
      <c r="B5149" s="5" t="s">
        <v>11120</v>
      </c>
      <c r="C5149" s="5" t="s">
        <v>11121</v>
      </c>
      <c r="D5149" s="5" t="s">
        <v>1918</v>
      </c>
      <c r="E5149" s="16" t="b">
        <v>1</v>
      </c>
      <c r="F5149" s="38" t="s">
        <v>15663</v>
      </c>
    </row>
    <row r="5150" spans="1:6" x14ac:dyDescent="0.2">
      <c r="A5150" s="92"/>
      <c r="B5150" s="5" t="s">
        <v>11122</v>
      </c>
      <c r="C5150" s="5" t="s">
        <v>11123</v>
      </c>
      <c r="D5150" s="5" t="s">
        <v>1918</v>
      </c>
      <c r="E5150" s="16" t="b">
        <v>1</v>
      </c>
      <c r="F5150" s="38" t="s">
        <v>15664</v>
      </c>
    </row>
    <row r="5151" spans="1:6" x14ac:dyDescent="0.2">
      <c r="A5151" s="92"/>
      <c r="B5151" s="5" t="s">
        <v>11124</v>
      </c>
      <c r="C5151" s="5" t="s">
        <v>3208</v>
      </c>
      <c r="D5151" s="5" t="s">
        <v>1918</v>
      </c>
      <c r="E5151" s="16" t="b">
        <v>1</v>
      </c>
      <c r="F5151" s="38" t="s">
        <v>15665</v>
      </c>
    </row>
    <row r="5152" spans="1:6" x14ac:dyDescent="0.2">
      <c r="A5152" s="92"/>
      <c r="B5152" s="5" t="s">
        <v>11125</v>
      </c>
      <c r="C5152" s="5" t="s">
        <v>11126</v>
      </c>
      <c r="D5152" s="5" t="s">
        <v>1918</v>
      </c>
      <c r="E5152" s="16" t="b">
        <v>1</v>
      </c>
      <c r="F5152" s="38" t="s">
        <v>15666</v>
      </c>
    </row>
    <row r="5153" spans="1:6" x14ac:dyDescent="0.2">
      <c r="A5153" s="92"/>
      <c r="B5153" s="5" t="s">
        <v>11127</v>
      </c>
      <c r="C5153" s="5" t="s">
        <v>11128</v>
      </c>
      <c r="D5153" s="5" t="s">
        <v>1918</v>
      </c>
      <c r="E5153" s="16" t="b">
        <v>1</v>
      </c>
      <c r="F5153" s="38" t="s">
        <v>15667</v>
      </c>
    </row>
    <row r="5154" spans="1:6" x14ac:dyDescent="0.2">
      <c r="A5154" s="92"/>
      <c r="B5154" s="5" t="s">
        <v>11130</v>
      </c>
      <c r="C5154" s="5" t="s">
        <v>11131</v>
      </c>
      <c r="D5154" s="5" t="s">
        <v>1918</v>
      </c>
      <c r="E5154" s="16" t="b">
        <v>1</v>
      </c>
      <c r="F5154" s="38" t="s">
        <v>15669</v>
      </c>
    </row>
    <row r="5155" spans="1:6" x14ac:dyDescent="0.2">
      <c r="A5155" s="93"/>
      <c r="B5155" s="14" t="s">
        <v>11132</v>
      </c>
      <c r="C5155" s="14" t="s">
        <v>11133</v>
      </c>
      <c r="D5155" s="14" t="s">
        <v>1918</v>
      </c>
      <c r="E5155" s="17" t="b">
        <v>1</v>
      </c>
      <c r="F5155" s="39" t="s">
        <v>15670</v>
      </c>
    </row>
    <row r="5156" spans="1:6" x14ac:dyDescent="0.2">
      <c r="A5156" s="91" t="str">
        <f>HYPERLINK("[#]Codes_for_GE_Names!A292:H292","VIETNAM")</f>
        <v>VIETNAM</v>
      </c>
      <c r="B5156" s="11" t="s">
        <v>11134</v>
      </c>
      <c r="C5156" s="11" t="s">
        <v>11135</v>
      </c>
      <c r="D5156" s="11" t="s">
        <v>1589</v>
      </c>
      <c r="E5156" s="15" t="b">
        <v>1</v>
      </c>
      <c r="F5156" s="43" t="s">
        <v>15671</v>
      </c>
    </row>
    <row r="5157" spans="1:6" x14ac:dyDescent="0.2">
      <c r="A5157" s="92"/>
      <c r="B5157" s="5" t="s">
        <v>11136</v>
      </c>
      <c r="C5157" s="5" t="s">
        <v>11137</v>
      </c>
      <c r="D5157" s="5" t="s">
        <v>1589</v>
      </c>
      <c r="E5157" s="16" t="b">
        <v>1</v>
      </c>
      <c r="F5157" s="38" t="s">
        <v>15672</v>
      </c>
    </row>
    <row r="5158" spans="1:6" x14ac:dyDescent="0.2">
      <c r="A5158" s="92"/>
      <c r="B5158" s="5" t="s">
        <v>11138</v>
      </c>
      <c r="C5158" s="5" t="s">
        <v>11139</v>
      </c>
      <c r="D5158" s="5" t="s">
        <v>1589</v>
      </c>
      <c r="E5158" s="16" t="b">
        <v>1</v>
      </c>
      <c r="F5158" s="38" t="s">
        <v>15673</v>
      </c>
    </row>
    <row r="5159" spans="1:6" x14ac:dyDescent="0.2">
      <c r="A5159" s="92"/>
      <c r="B5159" s="5" t="s">
        <v>11140</v>
      </c>
      <c r="C5159" s="5" t="s">
        <v>11141</v>
      </c>
      <c r="D5159" s="5" t="s">
        <v>1589</v>
      </c>
      <c r="E5159" s="16" t="b">
        <v>1</v>
      </c>
      <c r="F5159" s="38" t="s">
        <v>15674</v>
      </c>
    </row>
    <row r="5160" spans="1:6" x14ac:dyDescent="0.2">
      <c r="A5160" s="92"/>
      <c r="B5160" s="5" t="s">
        <v>11142</v>
      </c>
      <c r="C5160" s="5" t="s">
        <v>11143</v>
      </c>
      <c r="D5160" s="5" t="s">
        <v>1589</v>
      </c>
      <c r="E5160" s="16" t="b">
        <v>1</v>
      </c>
      <c r="F5160" s="38" t="s">
        <v>15675</v>
      </c>
    </row>
    <row r="5161" spans="1:6" x14ac:dyDescent="0.2">
      <c r="A5161" s="92"/>
      <c r="B5161" s="5" t="s">
        <v>11144</v>
      </c>
      <c r="C5161" s="5" t="s">
        <v>11145</v>
      </c>
      <c r="D5161" s="5" t="s">
        <v>1589</v>
      </c>
      <c r="E5161" s="16" t="b">
        <v>1</v>
      </c>
      <c r="F5161" s="38" t="s">
        <v>15676</v>
      </c>
    </row>
    <row r="5162" spans="1:6" x14ac:dyDescent="0.2">
      <c r="A5162" s="92"/>
      <c r="B5162" s="5" t="s">
        <v>11146</v>
      </c>
      <c r="C5162" s="5" t="s">
        <v>11147</v>
      </c>
      <c r="D5162" s="5" t="s">
        <v>1589</v>
      </c>
      <c r="E5162" s="16" t="b">
        <v>1</v>
      </c>
      <c r="F5162" s="38" t="s">
        <v>15677</v>
      </c>
    </row>
    <row r="5163" spans="1:6" x14ac:dyDescent="0.2">
      <c r="A5163" s="92"/>
      <c r="B5163" s="5" t="s">
        <v>11148</v>
      </c>
      <c r="C5163" s="5" t="s">
        <v>11149</v>
      </c>
      <c r="D5163" s="5" t="s">
        <v>1589</v>
      </c>
      <c r="E5163" s="16" t="b">
        <v>1</v>
      </c>
      <c r="F5163" s="38" t="s">
        <v>15678</v>
      </c>
    </row>
    <row r="5164" spans="1:6" x14ac:dyDescent="0.2">
      <c r="A5164" s="92"/>
      <c r="B5164" s="5" t="s">
        <v>11150</v>
      </c>
      <c r="C5164" s="5" t="s">
        <v>11151</v>
      </c>
      <c r="D5164" s="5" t="s">
        <v>1589</v>
      </c>
      <c r="E5164" s="16" t="b">
        <v>1</v>
      </c>
      <c r="F5164" s="38" t="s">
        <v>15679</v>
      </c>
    </row>
    <row r="5165" spans="1:6" x14ac:dyDescent="0.2">
      <c r="A5165" s="92"/>
      <c r="B5165" s="5" t="s">
        <v>11152</v>
      </c>
      <c r="C5165" s="5" t="s">
        <v>11153</v>
      </c>
      <c r="D5165" s="5" t="s">
        <v>1589</v>
      </c>
      <c r="E5165" s="16" t="b">
        <v>1</v>
      </c>
      <c r="F5165" s="38" t="s">
        <v>15680</v>
      </c>
    </row>
    <row r="5166" spans="1:6" x14ac:dyDescent="0.2">
      <c r="A5166" s="92"/>
      <c r="B5166" s="5" t="s">
        <v>11154</v>
      </c>
      <c r="C5166" s="5" t="s">
        <v>11155</v>
      </c>
      <c r="D5166" s="5" t="s">
        <v>1589</v>
      </c>
      <c r="E5166" s="16" t="b">
        <v>1</v>
      </c>
      <c r="F5166" s="38" t="s">
        <v>15681</v>
      </c>
    </row>
    <row r="5167" spans="1:6" x14ac:dyDescent="0.2">
      <c r="A5167" s="92"/>
      <c r="B5167" s="5" t="s">
        <v>11156</v>
      </c>
      <c r="C5167" s="5" t="s">
        <v>11157</v>
      </c>
      <c r="D5167" s="5" t="s">
        <v>1589</v>
      </c>
      <c r="E5167" s="16" t="b">
        <v>1</v>
      </c>
      <c r="F5167" s="38" t="s">
        <v>15682</v>
      </c>
    </row>
    <row r="5168" spans="1:6" x14ac:dyDescent="0.2">
      <c r="A5168" s="92"/>
      <c r="B5168" s="5" t="s">
        <v>11158</v>
      </c>
      <c r="C5168" s="5" t="s">
        <v>11159</v>
      </c>
      <c r="D5168" s="5" t="s">
        <v>2414</v>
      </c>
      <c r="E5168" s="16" t="b">
        <v>1</v>
      </c>
      <c r="F5168" s="38" t="s">
        <v>15683</v>
      </c>
    </row>
    <row r="5169" spans="1:6" x14ac:dyDescent="0.2">
      <c r="A5169" s="92"/>
      <c r="B5169" s="5" t="s">
        <v>11160</v>
      </c>
      <c r="C5169" s="5" t="s">
        <v>11161</v>
      </c>
      <c r="D5169" s="5" t="s">
        <v>1589</v>
      </c>
      <c r="E5169" s="16" t="b">
        <v>1</v>
      </c>
      <c r="F5169" s="38" t="s">
        <v>15684</v>
      </c>
    </row>
    <row r="5170" spans="1:6" x14ac:dyDescent="0.2">
      <c r="A5170" s="92"/>
      <c r="B5170" s="5" t="s">
        <v>11162</v>
      </c>
      <c r="C5170" s="5" t="s">
        <v>11163</v>
      </c>
      <c r="D5170" s="5" t="s">
        <v>1589</v>
      </c>
      <c r="E5170" s="16" t="b">
        <v>1</v>
      </c>
      <c r="F5170" s="38" t="s">
        <v>15685</v>
      </c>
    </row>
    <row r="5171" spans="1:6" x14ac:dyDescent="0.2">
      <c r="A5171" s="92"/>
      <c r="B5171" s="5" t="s">
        <v>11164</v>
      </c>
      <c r="C5171" s="5" t="s">
        <v>11165</v>
      </c>
      <c r="D5171" s="5" t="s">
        <v>1589</v>
      </c>
      <c r="E5171" s="16" t="b">
        <v>1</v>
      </c>
      <c r="F5171" s="38" t="s">
        <v>15686</v>
      </c>
    </row>
    <row r="5172" spans="1:6" x14ac:dyDescent="0.2">
      <c r="A5172" s="92"/>
      <c r="B5172" s="5" t="s">
        <v>11166</v>
      </c>
      <c r="C5172" s="5" t="s">
        <v>11167</v>
      </c>
      <c r="D5172" s="5" t="s">
        <v>2414</v>
      </c>
      <c r="E5172" s="16" t="b">
        <v>1</v>
      </c>
      <c r="F5172" s="38" t="s">
        <v>15687</v>
      </c>
    </row>
    <row r="5173" spans="1:6" x14ac:dyDescent="0.2">
      <c r="A5173" s="92"/>
      <c r="B5173" s="5" t="s">
        <v>11168</v>
      </c>
      <c r="C5173" s="5" t="s">
        <v>11169</v>
      </c>
      <c r="D5173" s="5" t="s">
        <v>1589</v>
      </c>
      <c r="E5173" s="16" t="b">
        <v>1</v>
      </c>
      <c r="F5173" s="38" t="s">
        <v>15688</v>
      </c>
    </row>
    <row r="5174" spans="1:6" x14ac:dyDescent="0.2">
      <c r="A5174" s="92"/>
      <c r="B5174" s="5" t="s">
        <v>11170</v>
      </c>
      <c r="C5174" s="5" t="s">
        <v>11171</v>
      </c>
      <c r="D5174" s="5" t="s">
        <v>1589</v>
      </c>
      <c r="E5174" s="16" t="b">
        <v>1</v>
      </c>
      <c r="F5174" s="38" t="s">
        <v>15689</v>
      </c>
    </row>
    <row r="5175" spans="1:6" x14ac:dyDescent="0.2">
      <c r="A5175" s="92"/>
      <c r="B5175" s="5" t="s">
        <v>11172</v>
      </c>
      <c r="C5175" s="5" t="s">
        <v>11173</v>
      </c>
      <c r="D5175" s="5" t="s">
        <v>1589</v>
      </c>
      <c r="E5175" s="16" t="b">
        <v>1</v>
      </c>
      <c r="F5175" s="38" t="s">
        <v>15690</v>
      </c>
    </row>
    <row r="5176" spans="1:6" x14ac:dyDescent="0.2">
      <c r="A5176" s="92"/>
      <c r="B5176" s="5" t="s">
        <v>11174</v>
      </c>
      <c r="C5176" s="5" t="s">
        <v>11175</v>
      </c>
      <c r="D5176" s="5" t="s">
        <v>1589</v>
      </c>
      <c r="E5176" s="16" t="b">
        <v>1</v>
      </c>
      <c r="F5176" s="38" t="s">
        <v>15691</v>
      </c>
    </row>
    <row r="5177" spans="1:6" x14ac:dyDescent="0.2">
      <c r="A5177" s="92"/>
      <c r="B5177" s="5" t="s">
        <v>11176</v>
      </c>
      <c r="C5177" s="5" t="s">
        <v>11177</v>
      </c>
      <c r="D5177" s="5" t="s">
        <v>1589</v>
      </c>
      <c r="E5177" s="16" t="b">
        <v>1</v>
      </c>
      <c r="F5177" s="38" t="s">
        <v>15692</v>
      </c>
    </row>
    <row r="5178" spans="1:6" x14ac:dyDescent="0.2">
      <c r="A5178" s="92"/>
      <c r="B5178" s="5" t="s">
        <v>11178</v>
      </c>
      <c r="C5178" s="5" t="s">
        <v>11179</v>
      </c>
      <c r="D5178" s="5" t="s">
        <v>1589</v>
      </c>
      <c r="E5178" s="16" t="b">
        <v>1</v>
      </c>
      <c r="F5178" s="38" t="s">
        <v>15693</v>
      </c>
    </row>
    <row r="5179" spans="1:6" x14ac:dyDescent="0.2">
      <c r="A5179" s="92"/>
      <c r="B5179" s="5" t="s">
        <v>11180</v>
      </c>
      <c r="C5179" s="5" t="s">
        <v>11181</v>
      </c>
      <c r="D5179" s="5" t="s">
        <v>2414</v>
      </c>
      <c r="E5179" s="16" t="b">
        <v>1</v>
      </c>
      <c r="F5179" s="38" t="s">
        <v>15694</v>
      </c>
    </row>
    <row r="5180" spans="1:6" x14ac:dyDescent="0.2">
      <c r="A5180" s="92"/>
      <c r="B5180" s="5" t="s">
        <v>11182</v>
      </c>
      <c r="C5180" s="5" t="s">
        <v>11183</v>
      </c>
      <c r="D5180" s="5" t="s">
        <v>1589</v>
      </c>
      <c r="E5180" s="16" t="b">
        <v>1</v>
      </c>
      <c r="F5180" s="38" t="s">
        <v>15695</v>
      </c>
    </row>
    <row r="5181" spans="1:6" x14ac:dyDescent="0.2">
      <c r="A5181" s="92"/>
      <c r="B5181" s="5" t="s">
        <v>11184</v>
      </c>
      <c r="C5181" s="5" t="s">
        <v>11185</v>
      </c>
      <c r="D5181" s="5" t="s">
        <v>2414</v>
      </c>
      <c r="E5181" s="16" t="b">
        <v>1</v>
      </c>
      <c r="F5181" s="38" t="s">
        <v>15696</v>
      </c>
    </row>
    <row r="5182" spans="1:6" x14ac:dyDescent="0.2">
      <c r="A5182" s="92"/>
      <c r="B5182" s="5" t="s">
        <v>11186</v>
      </c>
      <c r="C5182" s="5" t="s">
        <v>11187</v>
      </c>
      <c r="D5182" s="5" t="s">
        <v>1589</v>
      </c>
      <c r="E5182" s="16" t="b">
        <v>1</v>
      </c>
      <c r="F5182" s="38" t="s">
        <v>15697</v>
      </c>
    </row>
    <row r="5183" spans="1:6" x14ac:dyDescent="0.2">
      <c r="A5183" s="92"/>
      <c r="B5183" s="5" t="s">
        <v>11188</v>
      </c>
      <c r="C5183" s="5" t="s">
        <v>11189</v>
      </c>
      <c r="D5183" s="5" t="s">
        <v>1589</v>
      </c>
      <c r="E5183" s="16" t="b">
        <v>1</v>
      </c>
      <c r="F5183" s="38" t="s">
        <v>15698</v>
      </c>
    </row>
    <row r="5184" spans="1:6" x14ac:dyDescent="0.2">
      <c r="A5184" s="92"/>
      <c r="B5184" s="5" t="s">
        <v>11190</v>
      </c>
      <c r="C5184" s="5" t="s">
        <v>11191</v>
      </c>
      <c r="D5184" s="5" t="s">
        <v>1589</v>
      </c>
      <c r="E5184" s="16" t="b">
        <v>1</v>
      </c>
      <c r="F5184" s="38" t="s">
        <v>15699</v>
      </c>
    </row>
    <row r="5185" spans="1:6" x14ac:dyDescent="0.2">
      <c r="A5185" s="92"/>
      <c r="B5185" s="5" t="s">
        <v>11192</v>
      </c>
      <c r="C5185" s="5" t="s">
        <v>11193</v>
      </c>
      <c r="D5185" s="5" t="s">
        <v>2414</v>
      </c>
      <c r="E5185" s="16" t="b">
        <v>1</v>
      </c>
      <c r="F5185" s="38" t="s">
        <v>15700</v>
      </c>
    </row>
    <row r="5186" spans="1:6" x14ac:dyDescent="0.2">
      <c r="A5186" s="92"/>
      <c r="B5186" s="5" t="s">
        <v>11194</v>
      </c>
      <c r="C5186" s="5" t="s">
        <v>11195</v>
      </c>
      <c r="D5186" s="5" t="s">
        <v>1589</v>
      </c>
      <c r="E5186" s="16" t="b">
        <v>1</v>
      </c>
      <c r="F5186" s="38" t="s">
        <v>15701</v>
      </c>
    </row>
    <row r="5187" spans="1:6" x14ac:dyDescent="0.2">
      <c r="A5187" s="92"/>
      <c r="B5187" s="5" t="s">
        <v>11196</v>
      </c>
      <c r="C5187" s="5" t="s">
        <v>11197</v>
      </c>
      <c r="D5187" s="5" t="s">
        <v>1589</v>
      </c>
      <c r="E5187" s="16" t="b">
        <v>1</v>
      </c>
      <c r="F5187" s="38" t="s">
        <v>15702</v>
      </c>
    </row>
    <row r="5188" spans="1:6" x14ac:dyDescent="0.2">
      <c r="A5188" s="92"/>
      <c r="B5188" s="5" t="s">
        <v>11198</v>
      </c>
      <c r="C5188" s="5" t="s">
        <v>11199</v>
      </c>
      <c r="D5188" s="5" t="s">
        <v>1589</v>
      </c>
      <c r="E5188" s="16" t="b">
        <v>1</v>
      </c>
      <c r="F5188" s="38" t="s">
        <v>15703</v>
      </c>
    </row>
    <row r="5189" spans="1:6" x14ac:dyDescent="0.2">
      <c r="A5189" s="92"/>
      <c r="B5189" s="5" t="s">
        <v>11200</v>
      </c>
      <c r="C5189" s="5" t="s">
        <v>11201</v>
      </c>
      <c r="D5189" s="5" t="s">
        <v>1589</v>
      </c>
      <c r="E5189" s="16" t="b">
        <v>1</v>
      </c>
      <c r="F5189" s="38" t="s">
        <v>15704</v>
      </c>
    </row>
    <row r="5190" spans="1:6" x14ac:dyDescent="0.2">
      <c r="A5190" s="92"/>
      <c r="B5190" s="5" t="s">
        <v>11202</v>
      </c>
      <c r="C5190" s="5" t="s">
        <v>11203</v>
      </c>
      <c r="D5190" s="5" t="s">
        <v>1589</v>
      </c>
      <c r="E5190" s="16" t="b">
        <v>1</v>
      </c>
      <c r="F5190" s="38" t="s">
        <v>15705</v>
      </c>
    </row>
    <row r="5191" spans="1:6" x14ac:dyDescent="0.2">
      <c r="A5191" s="92"/>
      <c r="B5191" s="5" t="s">
        <v>11204</v>
      </c>
      <c r="C5191" s="5" t="s">
        <v>11205</v>
      </c>
      <c r="D5191" s="5" t="s">
        <v>1589</v>
      </c>
      <c r="E5191" s="16" t="b">
        <v>1</v>
      </c>
      <c r="F5191" s="38" t="s">
        <v>15706</v>
      </c>
    </row>
    <row r="5192" spans="1:6" x14ac:dyDescent="0.2">
      <c r="A5192" s="92"/>
      <c r="B5192" s="5" t="s">
        <v>11206</v>
      </c>
      <c r="C5192" s="5" t="s">
        <v>11207</v>
      </c>
      <c r="D5192" s="5" t="s">
        <v>1589</v>
      </c>
      <c r="E5192" s="16" t="b">
        <v>1</v>
      </c>
      <c r="F5192" s="38" t="s">
        <v>15707</v>
      </c>
    </row>
    <row r="5193" spans="1:6" x14ac:dyDescent="0.2">
      <c r="A5193" s="92"/>
      <c r="B5193" s="5" t="s">
        <v>11208</v>
      </c>
      <c r="C5193" s="5" t="s">
        <v>11209</v>
      </c>
      <c r="D5193" s="5" t="s">
        <v>1589</v>
      </c>
      <c r="E5193" s="16" t="b">
        <v>1</v>
      </c>
      <c r="F5193" s="38" t="s">
        <v>15708</v>
      </c>
    </row>
    <row r="5194" spans="1:6" x14ac:dyDescent="0.2">
      <c r="A5194" s="92"/>
      <c r="B5194" s="5" t="s">
        <v>11210</v>
      </c>
      <c r="C5194" s="5" t="s">
        <v>11211</v>
      </c>
      <c r="D5194" s="5" t="s">
        <v>1589</v>
      </c>
      <c r="E5194" s="16" t="b">
        <v>1</v>
      </c>
      <c r="F5194" s="38" t="s">
        <v>15709</v>
      </c>
    </row>
    <row r="5195" spans="1:6" x14ac:dyDescent="0.2">
      <c r="A5195" s="92"/>
      <c r="B5195" s="5" t="s">
        <v>11212</v>
      </c>
      <c r="C5195" s="5" t="s">
        <v>11213</v>
      </c>
      <c r="D5195" s="5" t="s">
        <v>1589</v>
      </c>
      <c r="E5195" s="16" t="b">
        <v>1</v>
      </c>
      <c r="F5195" s="38" t="s">
        <v>15710</v>
      </c>
    </row>
    <row r="5196" spans="1:6" x14ac:dyDescent="0.2">
      <c r="A5196" s="92"/>
      <c r="B5196" s="5" t="s">
        <v>11214</v>
      </c>
      <c r="C5196" s="5" t="s">
        <v>11215</v>
      </c>
      <c r="D5196" s="5" t="s">
        <v>1589</v>
      </c>
      <c r="E5196" s="16" t="b">
        <v>1</v>
      </c>
      <c r="F5196" s="38" t="s">
        <v>15711</v>
      </c>
    </row>
    <row r="5197" spans="1:6" x14ac:dyDescent="0.2">
      <c r="A5197" s="92"/>
      <c r="B5197" s="5" t="s">
        <v>11216</v>
      </c>
      <c r="C5197" s="5" t="s">
        <v>11217</v>
      </c>
      <c r="D5197" s="5" t="s">
        <v>1589</v>
      </c>
      <c r="E5197" s="16" t="b">
        <v>1</v>
      </c>
      <c r="F5197" s="38" t="s">
        <v>15712</v>
      </c>
    </row>
    <row r="5198" spans="1:6" x14ac:dyDescent="0.2">
      <c r="A5198" s="92"/>
      <c r="B5198" s="5" t="s">
        <v>11218</v>
      </c>
      <c r="C5198" s="5" t="s">
        <v>11219</v>
      </c>
      <c r="D5198" s="5" t="s">
        <v>1589</v>
      </c>
      <c r="E5198" s="16" t="b">
        <v>1</v>
      </c>
      <c r="F5198" s="38" t="s">
        <v>15713</v>
      </c>
    </row>
    <row r="5199" spans="1:6" x14ac:dyDescent="0.2">
      <c r="A5199" s="92"/>
      <c r="B5199" s="5" t="s">
        <v>11220</v>
      </c>
      <c r="C5199" s="5" t="s">
        <v>11221</v>
      </c>
      <c r="D5199" s="5" t="s">
        <v>1589</v>
      </c>
      <c r="E5199" s="16" t="b">
        <v>1</v>
      </c>
      <c r="F5199" s="38" t="s">
        <v>15714</v>
      </c>
    </row>
    <row r="5200" spans="1:6" x14ac:dyDescent="0.2">
      <c r="A5200" s="92"/>
      <c r="B5200" s="5" t="s">
        <v>11222</v>
      </c>
      <c r="C5200" s="5" t="s">
        <v>11223</v>
      </c>
      <c r="D5200" s="5" t="s">
        <v>1589</v>
      </c>
      <c r="E5200" s="16" t="b">
        <v>1</v>
      </c>
      <c r="F5200" s="38" t="s">
        <v>15715</v>
      </c>
    </row>
    <row r="5201" spans="1:6" x14ac:dyDescent="0.2">
      <c r="A5201" s="92"/>
      <c r="B5201" s="5" t="s">
        <v>11224</v>
      </c>
      <c r="C5201" s="5" t="s">
        <v>11225</v>
      </c>
      <c r="D5201" s="5" t="s">
        <v>1589</v>
      </c>
      <c r="E5201" s="16" t="b">
        <v>1</v>
      </c>
      <c r="F5201" s="38" t="s">
        <v>15716</v>
      </c>
    </row>
    <row r="5202" spans="1:6" x14ac:dyDescent="0.2">
      <c r="A5202" s="92"/>
      <c r="B5202" s="5" t="s">
        <v>11226</v>
      </c>
      <c r="C5202" s="5" t="s">
        <v>11227</v>
      </c>
      <c r="D5202" s="5" t="s">
        <v>1589</v>
      </c>
      <c r="E5202" s="16" t="b">
        <v>1</v>
      </c>
      <c r="F5202" s="38" t="s">
        <v>15717</v>
      </c>
    </row>
    <row r="5203" spans="1:6" x14ac:dyDescent="0.2">
      <c r="A5203" s="92"/>
      <c r="B5203" s="5" t="s">
        <v>11228</v>
      </c>
      <c r="C5203" s="5" t="s">
        <v>11229</v>
      </c>
      <c r="D5203" s="5" t="s">
        <v>1589</v>
      </c>
      <c r="E5203" s="16" t="b">
        <v>1</v>
      </c>
      <c r="F5203" s="38" t="s">
        <v>15718</v>
      </c>
    </row>
    <row r="5204" spans="1:6" x14ac:dyDescent="0.2">
      <c r="A5204" s="92"/>
      <c r="B5204" s="5" t="s">
        <v>11230</v>
      </c>
      <c r="C5204" s="5" t="s">
        <v>11231</v>
      </c>
      <c r="D5204" s="5" t="s">
        <v>1589</v>
      </c>
      <c r="E5204" s="16" t="b">
        <v>1</v>
      </c>
      <c r="F5204" s="38" t="s">
        <v>15719</v>
      </c>
    </row>
    <row r="5205" spans="1:6" x14ac:dyDescent="0.2">
      <c r="A5205" s="92"/>
      <c r="B5205" s="5" t="s">
        <v>11232</v>
      </c>
      <c r="C5205" s="5" t="s">
        <v>11233</v>
      </c>
      <c r="D5205" s="5" t="s">
        <v>1589</v>
      </c>
      <c r="E5205" s="16" t="b">
        <v>1</v>
      </c>
      <c r="F5205" s="38" t="s">
        <v>15720</v>
      </c>
    </row>
    <row r="5206" spans="1:6" x14ac:dyDescent="0.2">
      <c r="A5206" s="92"/>
      <c r="B5206" s="5" t="s">
        <v>11234</v>
      </c>
      <c r="C5206" s="5" t="s">
        <v>11235</v>
      </c>
      <c r="D5206" s="5" t="s">
        <v>1589</v>
      </c>
      <c r="E5206" s="16" t="b">
        <v>1</v>
      </c>
      <c r="F5206" s="38" t="s">
        <v>15721</v>
      </c>
    </row>
    <row r="5207" spans="1:6" x14ac:dyDescent="0.2">
      <c r="A5207" s="92"/>
      <c r="B5207" s="5" t="s">
        <v>11236</v>
      </c>
      <c r="C5207" s="5" t="s">
        <v>11237</v>
      </c>
      <c r="D5207" s="5" t="s">
        <v>1589</v>
      </c>
      <c r="E5207" s="16" t="b">
        <v>1</v>
      </c>
      <c r="F5207" s="38" t="s">
        <v>15722</v>
      </c>
    </row>
    <row r="5208" spans="1:6" x14ac:dyDescent="0.2">
      <c r="A5208" s="92"/>
      <c r="B5208" s="5" t="s">
        <v>11238</v>
      </c>
      <c r="C5208" s="5" t="s">
        <v>11239</v>
      </c>
      <c r="D5208" s="5" t="s">
        <v>1589</v>
      </c>
      <c r="E5208" s="16" t="b">
        <v>1</v>
      </c>
      <c r="F5208" s="38" t="s">
        <v>15723</v>
      </c>
    </row>
    <row r="5209" spans="1:6" x14ac:dyDescent="0.2">
      <c r="A5209" s="92"/>
      <c r="B5209" s="5" t="s">
        <v>11240</v>
      </c>
      <c r="C5209" s="5" t="s">
        <v>11241</v>
      </c>
      <c r="D5209" s="5" t="s">
        <v>1589</v>
      </c>
      <c r="E5209" s="16" t="b">
        <v>1</v>
      </c>
      <c r="F5209" s="38" t="s">
        <v>15724</v>
      </c>
    </row>
    <row r="5210" spans="1:6" x14ac:dyDescent="0.2">
      <c r="A5210" s="92"/>
      <c r="B5210" s="5" t="s">
        <v>11242</v>
      </c>
      <c r="C5210" s="5" t="s">
        <v>11243</v>
      </c>
      <c r="D5210" s="5" t="s">
        <v>1589</v>
      </c>
      <c r="E5210" s="16" t="b">
        <v>1</v>
      </c>
      <c r="F5210" s="38" t="s">
        <v>15725</v>
      </c>
    </row>
    <row r="5211" spans="1:6" x14ac:dyDescent="0.2">
      <c r="A5211" s="92"/>
      <c r="B5211" s="5" t="s">
        <v>11244</v>
      </c>
      <c r="C5211" s="5" t="s">
        <v>11245</v>
      </c>
      <c r="D5211" s="5" t="s">
        <v>1589</v>
      </c>
      <c r="E5211" s="16" t="b">
        <v>1</v>
      </c>
      <c r="F5211" s="38" t="s">
        <v>15726</v>
      </c>
    </row>
    <row r="5212" spans="1:6" x14ac:dyDescent="0.2">
      <c r="A5212" s="92"/>
      <c r="B5212" s="5" t="s">
        <v>11246</v>
      </c>
      <c r="C5212" s="5" t="s">
        <v>11247</v>
      </c>
      <c r="D5212" s="5" t="s">
        <v>1589</v>
      </c>
      <c r="E5212" s="16" t="b">
        <v>1</v>
      </c>
      <c r="F5212" s="38" t="s">
        <v>15727</v>
      </c>
    </row>
    <row r="5213" spans="1:6" x14ac:dyDescent="0.2">
      <c r="A5213" s="92"/>
      <c r="B5213" s="5" t="s">
        <v>11248</v>
      </c>
      <c r="C5213" s="5" t="s">
        <v>11249</v>
      </c>
      <c r="D5213" s="5" t="s">
        <v>1589</v>
      </c>
      <c r="E5213" s="16" t="b">
        <v>1</v>
      </c>
      <c r="F5213" s="38" t="s">
        <v>15728</v>
      </c>
    </row>
    <row r="5214" spans="1:6" x14ac:dyDescent="0.2">
      <c r="A5214" s="92"/>
      <c r="B5214" s="5" t="s">
        <v>11250</v>
      </c>
      <c r="C5214" s="5" t="s">
        <v>11251</v>
      </c>
      <c r="D5214" s="5" t="s">
        <v>1589</v>
      </c>
      <c r="E5214" s="16" t="b">
        <v>1</v>
      </c>
      <c r="F5214" s="38" t="s">
        <v>15729</v>
      </c>
    </row>
    <row r="5215" spans="1:6" x14ac:dyDescent="0.2">
      <c r="A5215" s="92"/>
      <c r="B5215" s="5" t="s">
        <v>11252</v>
      </c>
      <c r="C5215" s="5" t="s">
        <v>11253</v>
      </c>
      <c r="D5215" s="5" t="s">
        <v>1589</v>
      </c>
      <c r="E5215" s="16" t="b">
        <v>1</v>
      </c>
      <c r="F5215" s="38" t="s">
        <v>15730</v>
      </c>
    </row>
    <row r="5216" spans="1:6" x14ac:dyDescent="0.2">
      <c r="A5216" s="92"/>
      <c r="B5216" s="5" t="s">
        <v>11254</v>
      </c>
      <c r="C5216" s="5" t="s">
        <v>11255</v>
      </c>
      <c r="D5216" s="5" t="s">
        <v>1589</v>
      </c>
      <c r="E5216" s="16" t="b">
        <v>1</v>
      </c>
      <c r="F5216" s="38" t="s">
        <v>15731</v>
      </c>
    </row>
    <row r="5217" spans="1:6" x14ac:dyDescent="0.2">
      <c r="A5217" s="92"/>
      <c r="B5217" s="5" t="s">
        <v>11256</v>
      </c>
      <c r="C5217" s="5" t="s">
        <v>11257</v>
      </c>
      <c r="D5217" s="5" t="s">
        <v>1589</v>
      </c>
      <c r="E5217" s="16" t="b">
        <v>1</v>
      </c>
      <c r="F5217" s="38" t="s">
        <v>15732</v>
      </c>
    </row>
    <row r="5218" spans="1:6" x14ac:dyDescent="0.2">
      <c r="A5218" s="93"/>
      <c r="B5218" s="14" t="s">
        <v>11258</v>
      </c>
      <c r="C5218" s="14" t="s">
        <v>11259</v>
      </c>
      <c r="D5218" s="14" t="s">
        <v>1589</v>
      </c>
      <c r="E5218" s="17" t="b">
        <v>1</v>
      </c>
      <c r="F5218" s="39" t="s">
        <v>15733</v>
      </c>
    </row>
    <row r="5219" spans="1:6" x14ac:dyDescent="0.2">
      <c r="A5219" s="91" t="str">
        <f>HYPERLINK("[#]Codes_for_GE_Names!A296:H296","WALLIS AND FUTUNA")</f>
        <v>WALLIS AND FUTUNA</v>
      </c>
      <c r="B5219" s="11" t="s">
        <v>11260</v>
      </c>
      <c r="C5219" s="11" t="s">
        <v>11261</v>
      </c>
      <c r="D5219" s="11" t="s">
        <v>11262</v>
      </c>
      <c r="E5219" s="15" t="b">
        <v>1</v>
      </c>
      <c r="F5219" s="43" t="s">
        <v>15734</v>
      </c>
    </row>
    <row r="5220" spans="1:6" x14ac:dyDescent="0.2">
      <c r="A5220" s="92"/>
      <c r="B5220" s="5" t="s">
        <v>11263</v>
      </c>
      <c r="C5220" s="5" t="s">
        <v>11264</v>
      </c>
      <c r="D5220" s="5" t="s">
        <v>11262</v>
      </c>
      <c r="E5220" s="16" t="b">
        <v>1</v>
      </c>
      <c r="F5220" s="38" t="s">
        <v>15735</v>
      </c>
    </row>
    <row r="5221" spans="1:6" x14ac:dyDescent="0.2">
      <c r="A5221" s="93"/>
      <c r="B5221" s="14" t="s">
        <v>11265</v>
      </c>
      <c r="C5221" s="14" t="s">
        <v>11266</v>
      </c>
      <c r="D5221" s="14" t="s">
        <v>11262</v>
      </c>
      <c r="E5221" s="17" t="b">
        <v>1</v>
      </c>
      <c r="F5221" s="39" t="s">
        <v>15736</v>
      </c>
    </row>
    <row r="5222" spans="1:6" x14ac:dyDescent="0.2">
      <c r="A5222" s="91" t="str">
        <f>HYPERLINK("[#]Codes_for_GE_Names!A298:H298","YEMEN")</f>
        <v>YEMEN</v>
      </c>
      <c r="B5222" s="11" t="s">
        <v>11267</v>
      </c>
      <c r="C5222" s="11" t="s">
        <v>11268</v>
      </c>
      <c r="D5222" s="11" t="s">
        <v>2171</v>
      </c>
      <c r="E5222" s="15" t="b">
        <v>1</v>
      </c>
      <c r="F5222" s="43" t="s">
        <v>15737</v>
      </c>
    </row>
    <row r="5223" spans="1:6" x14ac:dyDescent="0.2">
      <c r="A5223" s="92"/>
      <c r="B5223" s="5" t="s">
        <v>11269</v>
      </c>
      <c r="C5223" s="5" t="s">
        <v>11270</v>
      </c>
      <c r="D5223" s="5" t="s">
        <v>2171</v>
      </c>
      <c r="E5223" s="16" t="b">
        <v>1</v>
      </c>
      <c r="F5223" s="38" t="s">
        <v>15738</v>
      </c>
    </row>
    <row r="5224" spans="1:6" x14ac:dyDescent="0.2">
      <c r="A5224" s="92"/>
      <c r="B5224" s="5" t="s">
        <v>11271</v>
      </c>
      <c r="C5224" s="5" t="s">
        <v>11272</v>
      </c>
      <c r="D5224" s="5" t="s">
        <v>2171</v>
      </c>
      <c r="E5224" s="16" t="b">
        <v>1</v>
      </c>
      <c r="F5224" s="38" t="s">
        <v>15739</v>
      </c>
    </row>
    <row r="5225" spans="1:6" x14ac:dyDescent="0.2">
      <c r="A5225" s="92"/>
      <c r="B5225" s="5" t="s">
        <v>11273</v>
      </c>
      <c r="C5225" s="5" t="s">
        <v>11274</v>
      </c>
      <c r="D5225" s="5" t="s">
        <v>2171</v>
      </c>
      <c r="E5225" s="16" t="b">
        <v>1</v>
      </c>
      <c r="F5225" s="38" t="s">
        <v>15740</v>
      </c>
    </row>
    <row r="5226" spans="1:6" x14ac:dyDescent="0.2">
      <c r="A5226" s="92"/>
      <c r="B5226" s="5" t="s">
        <v>11275</v>
      </c>
      <c r="C5226" s="5" t="s">
        <v>11276</v>
      </c>
      <c r="D5226" s="5" t="s">
        <v>2171</v>
      </c>
      <c r="E5226" s="16" t="b">
        <v>1</v>
      </c>
      <c r="F5226" s="38" t="s">
        <v>15741</v>
      </c>
    </row>
    <row r="5227" spans="1:6" x14ac:dyDescent="0.2">
      <c r="A5227" s="92"/>
      <c r="B5227" s="5" t="s">
        <v>11277</v>
      </c>
      <c r="C5227" s="5" t="s">
        <v>8250</v>
      </c>
      <c r="D5227" s="5" t="s">
        <v>2171</v>
      </c>
      <c r="E5227" s="16" t="b">
        <v>1</v>
      </c>
      <c r="F5227" s="38" t="s">
        <v>15742</v>
      </c>
    </row>
    <row r="5228" spans="1:6" x14ac:dyDescent="0.2">
      <c r="A5228" s="92"/>
      <c r="B5228" s="5" t="s">
        <v>11278</v>
      </c>
      <c r="C5228" s="5" t="s">
        <v>11279</v>
      </c>
      <c r="D5228" s="5" t="s">
        <v>2171</v>
      </c>
      <c r="E5228" s="16" t="b">
        <v>1</v>
      </c>
      <c r="F5228" s="38" t="s">
        <v>15743</v>
      </c>
    </row>
    <row r="5229" spans="1:6" x14ac:dyDescent="0.2">
      <c r="A5229" s="92"/>
      <c r="B5229" s="5" t="s">
        <v>11280</v>
      </c>
      <c r="C5229" s="5" t="s">
        <v>11281</v>
      </c>
      <c r="D5229" s="5" t="s">
        <v>2171</v>
      </c>
      <c r="E5229" s="16" t="b">
        <v>1</v>
      </c>
      <c r="F5229" s="38" t="s">
        <v>15744</v>
      </c>
    </row>
    <row r="5230" spans="1:6" x14ac:dyDescent="0.2">
      <c r="A5230" s="92"/>
      <c r="B5230" s="5" t="s">
        <v>11282</v>
      </c>
      <c r="C5230" s="5" t="s">
        <v>11283</v>
      </c>
      <c r="D5230" s="5" t="s">
        <v>2171</v>
      </c>
      <c r="E5230" s="16" t="b">
        <v>1</v>
      </c>
      <c r="F5230" s="38" t="s">
        <v>15745</v>
      </c>
    </row>
    <row r="5231" spans="1:6" x14ac:dyDescent="0.2">
      <c r="A5231" s="92"/>
      <c r="B5231" s="5" t="s">
        <v>11284</v>
      </c>
      <c r="C5231" s="5" t="s">
        <v>11285</v>
      </c>
      <c r="D5231" s="5" t="s">
        <v>2171</v>
      </c>
      <c r="E5231" s="16" t="b">
        <v>1</v>
      </c>
      <c r="F5231" s="38" t="s">
        <v>15746</v>
      </c>
    </row>
    <row r="5232" spans="1:6" x14ac:dyDescent="0.2">
      <c r="A5232" s="92"/>
      <c r="B5232" s="5" t="s">
        <v>11286</v>
      </c>
      <c r="C5232" s="5" t="s">
        <v>11287</v>
      </c>
      <c r="D5232" s="5" t="s">
        <v>2171</v>
      </c>
      <c r="E5232" s="16" t="b">
        <v>1</v>
      </c>
      <c r="F5232" s="38" t="s">
        <v>15747</v>
      </c>
    </row>
    <row r="5233" spans="1:6" x14ac:dyDescent="0.2">
      <c r="A5233" s="92"/>
      <c r="B5233" s="5" t="s">
        <v>11288</v>
      </c>
      <c r="C5233" s="5" t="s">
        <v>11289</v>
      </c>
      <c r="D5233" s="5" t="s">
        <v>2171</v>
      </c>
      <c r="E5233" s="16" t="b">
        <v>1</v>
      </c>
      <c r="F5233" s="38" t="s">
        <v>15748</v>
      </c>
    </row>
    <row r="5234" spans="1:6" x14ac:dyDescent="0.2">
      <c r="A5234" s="92"/>
      <c r="B5234" s="5" t="s">
        <v>11290</v>
      </c>
      <c r="C5234" s="5" t="s">
        <v>11291</v>
      </c>
      <c r="D5234" s="5" t="s">
        <v>2171</v>
      </c>
      <c r="E5234" s="16" t="b">
        <v>1</v>
      </c>
      <c r="F5234" s="38" t="s">
        <v>15749</v>
      </c>
    </row>
    <row r="5235" spans="1:6" x14ac:dyDescent="0.2">
      <c r="A5235" s="92"/>
      <c r="B5235" s="5" t="s">
        <v>11292</v>
      </c>
      <c r="C5235" s="5" t="s">
        <v>11293</v>
      </c>
      <c r="D5235" s="5" t="s">
        <v>2171</v>
      </c>
      <c r="E5235" s="16" t="b">
        <v>1</v>
      </c>
      <c r="F5235" s="38" t="s">
        <v>15750</v>
      </c>
    </row>
    <row r="5236" spans="1:6" x14ac:dyDescent="0.2">
      <c r="A5236" s="92"/>
      <c r="B5236" s="5" t="s">
        <v>11294</v>
      </c>
      <c r="C5236" s="5" t="s">
        <v>11295</v>
      </c>
      <c r="D5236" s="5" t="s">
        <v>2171</v>
      </c>
      <c r="E5236" s="16" t="b">
        <v>1</v>
      </c>
      <c r="F5236" s="38" t="s">
        <v>15751</v>
      </c>
    </row>
    <row r="5237" spans="1:6" x14ac:dyDescent="0.2">
      <c r="A5237" s="92"/>
      <c r="B5237" s="5" t="s">
        <v>11296</v>
      </c>
      <c r="C5237" s="5" t="s">
        <v>11297</v>
      </c>
      <c r="D5237" s="5" t="s">
        <v>2171</v>
      </c>
      <c r="E5237" s="16" t="b">
        <v>1</v>
      </c>
      <c r="F5237" s="38" t="s">
        <v>15752</v>
      </c>
    </row>
    <row r="5238" spans="1:6" x14ac:dyDescent="0.2">
      <c r="A5238" s="92"/>
      <c r="B5238" s="5" t="s">
        <v>11298</v>
      </c>
      <c r="C5238" s="5" t="s">
        <v>11299</v>
      </c>
      <c r="D5238" s="5" t="s">
        <v>2171</v>
      </c>
      <c r="E5238" s="16" t="b">
        <v>1</v>
      </c>
      <c r="F5238" s="38" t="s">
        <v>15753</v>
      </c>
    </row>
    <row r="5239" spans="1:6" x14ac:dyDescent="0.2">
      <c r="A5239" s="92"/>
      <c r="B5239" s="5" t="s">
        <v>11300</v>
      </c>
      <c r="C5239" s="5" t="s">
        <v>11301</v>
      </c>
      <c r="D5239" s="5" t="s">
        <v>2171</v>
      </c>
      <c r="E5239" s="16" t="b">
        <v>1</v>
      </c>
      <c r="F5239" s="38" t="s">
        <v>15754</v>
      </c>
    </row>
    <row r="5240" spans="1:6" x14ac:dyDescent="0.2">
      <c r="A5240" s="92"/>
      <c r="B5240" s="5" t="s">
        <v>11302</v>
      </c>
      <c r="C5240" s="5" t="s">
        <v>11303</v>
      </c>
      <c r="D5240" s="5" t="s">
        <v>2171</v>
      </c>
      <c r="E5240" s="16" t="b">
        <v>1</v>
      </c>
      <c r="F5240" s="38" t="s">
        <v>15755</v>
      </c>
    </row>
    <row r="5241" spans="1:6" x14ac:dyDescent="0.2">
      <c r="A5241" s="92"/>
      <c r="B5241" s="5" t="s">
        <v>11304</v>
      </c>
      <c r="C5241" s="5" t="s">
        <v>11305</v>
      </c>
      <c r="D5241" s="5" t="s">
        <v>2171</v>
      </c>
      <c r="E5241" s="16" t="b">
        <v>1</v>
      </c>
      <c r="F5241" s="38" t="s">
        <v>15756</v>
      </c>
    </row>
    <row r="5242" spans="1:6" x14ac:dyDescent="0.2">
      <c r="A5242" s="92"/>
      <c r="B5242" s="5" t="s">
        <v>11306</v>
      </c>
      <c r="C5242" s="5" t="s">
        <v>11307</v>
      </c>
      <c r="D5242" s="5" t="s">
        <v>2171</v>
      </c>
      <c r="E5242" s="16" t="b">
        <v>1</v>
      </c>
      <c r="F5242" s="38" t="s">
        <v>15757</v>
      </c>
    </row>
    <row r="5243" spans="1:6" x14ac:dyDescent="0.2">
      <c r="A5243" s="93"/>
      <c r="B5243" s="14" t="s">
        <v>11308</v>
      </c>
      <c r="C5243" s="14" t="s">
        <v>11309</v>
      </c>
      <c r="D5243" s="14" t="s">
        <v>2171</v>
      </c>
      <c r="E5243" s="17" t="b">
        <v>1</v>
      </c>
      <c r="F5243" s="39" t="s">
        <v>15758</v>
      </c>
    </row>
    <row r="5244" spans="1:6" x14ac:dyDescent="0.2">
      <c r="A5244" s="91" t="str">
        <f>HYPERLINK("[#]Codes_for_GE_Names!A299:H299","ZAMBIA")</f>
        <v>ZAMBIA</v>
      </c>
      <c r="B5244" s="11" t="s">
        <v>11310</v>
      </c>
      <c r="C5244" s="11" t="s">
        <v>2504</v>
      </c>
      <c r="D5244" s="11" t="s">
        <v>1589</v>
      </c>
      <c r="E5244" s="15" t="b">
        <v>1</v>
      </c>
      <c r="F5244" s="43" t="s">
        <v>15759</v>
      </c>
    </row>
    <row r="5245" spans="1:6" x14ac:dyDescent="0.2">
      <c r="A5245" s="92"/>
      <c r="B5245" s="5" t="s">
        <v>11311</v>
      </c>
      <c r="C5245" s="5" t="s">
        <v>11312</v>
      </c>
      <c r="D5245" s="5" t="s">
        <v>1589</v>
      </c>
      <c r="E5245" s="16" t="b">
        <v>1</v>
      </c>
      <c r="F5245" s="38" t="s">
        <v>15760</v>
      </c>
    </row>
    <row r="5246" spans="1:6" x14ac:dyDescent="0.2">
      <c r="A5246" s="92"/>
      <c r="B5246" s="5" t="s">
        <v>11313</v>
      </c>
      <c r="C5246" s="5" t="s">
        <v>3965</v>
      </c>
      <c r="D5246" s="5" t="s">
        <v>1589</v>
      </c>
      <c r="E5246" s="16" t="b">
        <v>1</v>
      </c>
      <c r="F5246" s="38" t="s">
        <v>15761</v>
      </c>
    </row>
    <row r="5247" spans="1:6" x14ac:dyDescent="0.2">
      <c r="A5247" s="92"/>
      <c r="B5247" s="5" t="s">
        <v>11314</v>
      </c>
      <c r="C5247" s="5" t="s">
        <v>11315</v>
      </c>
      <c r="D5247" s="5" t="s">
        <v>1589</v>
      </c>
      <c r="E5247" s="16" t="b">
        <v>1</v>
      </c>
      <c r="F5247" s="38" t="s">
        <v>15762</v>
      </c>
    </row>
    <row r="5248" spans="1:6" x14ac:dyDescent="0.2">
      <c r="A5248" s="92"/>
      <c r="B5248" s="5" t="s">
        <v>11316</v>
      </c>
      <c r="C5248" s="5" t="s">
        <v>11317</v>
      </c>
      <c r="D5248" s="5" t="s">
        <v>1589</v>
      </c>
      <c r="E5248" s="16" t="b">
        <v>1</v>
      </c>
      <c r="F5248" s="38" t="s">
        <v>15763</v>
      </c>
    </row>
    <row r="5249" spans="1:6" x14ac:dyDescent="0.2">
      <c r="A5249" s="92"/>
      <c r="B5249" s="5" t="s">
        <v>11318</v>
      </c>
      <c r="C5249" s="5" t="s">
        <v>11319</v>
      </c>
      <c r="D5249" s="5" t="s">
        <v>1589</v>
      </c>
      <c r="E5249" s="16" t="b">
        <v>1</v>
      </c>
      <c r="F5249" s="38" t="s">
        <v>15764</v>
      </c>
    </row>
    <row r="5250" spans="1:6" x14ac:dyDescent="0.2">
      <c r="A5250" s="92"/>
      <c r="B5250" s="5" t="s">
        <v>11320</v>
      </c>
      <c r="C5250" s="5" t="s">
        <v>3973</v>
      </c>
      <c r="D5250" s="5" t="s">
        <v>1589</v>
      </c>
      <c r="E5250" s="16" t="b">
        <v>1</v>
      </c>
      <c r="F5250" s="38" t="s">
        <v>15765</v>
      </c>
    </row>
    <row r="5251" spans="1:6" x14ac:dyDescent="0.2">
      <c r="A5251" s="92"/>
      <c r="B5251" s="5" t="s">
        <v>11321</v>
      </c>
      <c r="C5251" s="5" t="s">
        <v>11322</v>
      </c>
      <c r="D5251" s="5" t="s">
        <v>1589</v>
      </c>
      <c r="E5251" s="16" t="b">
        <v>1</v>
      </c>
      <c r="F5251" s="38" t="s">
        <v>15766</v>
      </c>
    </row>
    <row r="5252" spans="1:6" x14ac:dyDescent="0.2">
      <c r="A5252" s="92"/>
      <c r="B5252" s="5" t="s">
        <v>11323</v>
      </c>
      <c r="C5252" s="5" t="s">
        <v>2533</v>
      </c>
      <c r="D5252" s="5" t="s">
        <v>1589</v>
      </c>
      <c r="E5252" s="16" t="b">
        <v>1</v>
      </c>
      <c r="F5252" s="38" t="s">
        <v>15767</v>
      </c>
    </row>
    <row r="5253" spans="1:6" x14ac:dyDescent="0.2">
      <c r="A5253" s="93"/>
      <c r="B5253" s="14" t="s">
        <v>11324</v>
      </c>
      <c r="C5253" s="14" t="s">
        <v>3983</v>
      </c>
      <c r="D5253" s="14" t="s">
        <v>1589</v>
      </c>
      <c r="E5253" s="17" t="b">
        <v>1</v>
      </c>
      <c r="F5253" s="39" t="s">
        <v>15768</v>
      </c>
    </row>
    <row r="5254" spans="1:6" x14ac:dyDescent="0.2">
      <c r="A5254" s="91" t="str">
        <f>HYPERLINK("[#]Codes_for_GE_Names!A300:H300","ZIMBABWE")</f>
        <v>ZIMBABWE</v>
      </c>
      <c r="B5254" s="11" t="s">
        <v>11325</v>
      </c>
      <c r="C5254" s="11" t="s">
        <v>11326</v>
      </c>
      <c r="D5254" s="11" t="s">
        <v>1589</v>
      </c>
      <c r="E5254" s="15" t="b">
        <v>1</v>
      </c>
      <c r="F5254" s="43" t="s">
        <v>15769</v>
      </c>
    </row>
    <row r="5255" spans="1:6" x14ac:dyDescent="0.2">
      <c r="A5255" s="92"/>
      <c r="B5255" s="5" t="s">
        <v>11327</v>
      </c>
      <c r="C5255" s="5" t="s">
        <v>11328</v>
      </c>
      <c r="D5255" s="5" t="s">
        <v>1589</v>
      </c>
      <c r="E5255" s="16" t="b">
        <v>1</v>
      </c>
      <c r="F5255" s="38" t="s">
        <v>15770</v>
      </c>
    </row>
    <row r="5256" spans="1:6" x14ac:dyDescent="0.2">
      <c r="A5256" s="92"/>
      <c r="B5256" s="5" t="s">
        <v>11329</v>
      </c>
      <c r="C5256" s="5" t="s">
        <v>11330</v>
      </c>
      <c r="D5256" s="5" t="s">
        <v>1589</v>
      </c>
      <c r="E5256" s="16" t="b">
        <v>1</v>
      </c>
      <c r="F5256" s="38" t="s">
        <v>15771</v>
      </c>
    </row>
    <row r="5257" spans="1:6" x14ac:dyDescent="0.2">
      <c r="A5257" s="92"/>
      <c r="B5257" s="5" t="s">
        <v>11331</v>
      </c>
      <c r="C5257" s="5" t="s">
        <v>11332</v>
      </c>
      <c r="D5257" s="5" t="s">
        <v>1589</v>
      </c>
      <c r="E5257" s="16" t="b">
        <v>1</v>
      </c>
      <c r="F5257" s="38" t="s">
        <v>15772</v>
      </c>
    </row>
    <row r="5258" spans="1:6" x14ac:dyDescent="0.2">
      <c r="A5258" s="92"/>
      <c r="B5258" s="5" t="s">
        <v>11333</v>
      </c>
      <c r="C5258" s="5" t="s">
        <v>11334</v>
      </c>
      <c r="D5258" s="5" t="s">
        <v>1589</v>
      </c>
      <c r="E5258" s="16" t="b">
        <v>1</v>
      </c>
      <c r="F5258" s="38" t="s">
        <v>15773</v>
      </c>
    </row>
    <row r="5259" spans="1:6" x14ac:dyDescent="0.2">
      <c r="A5259" s="92"/>
      <c r="B5259" s="5" t="s">
        <v>11335</v>
      </c>
      <c r="C5259" s="5" t="s">
        <v>11336</v>
      </c>
      <c r="D5259" s="5" t="s">
        <v>1589</v>
      </c>
      <c r="E5259" s="16" t="b">
        <v>1</v>
      </c>
      <c r="F5259" s="38" t="s">
        <v>15774</v>
      </c>
    </row>
    <row r="5260" spans="1:6" x14ac:dyDescent="0.2">
      <c r="A5260" s="92"/>
      <c r="B5260" s="5" t="s">
        <v>11337</v>
      </c>
      <c r="C5260" s="5" t="s">
        <v>11338</v>
      </c>
      <c r="D5260" s="5" t="s">
        <v>1589</v>
      </c>
      <c r="E5260" s="16" t="b">
        <v>1</v>
      </c>
      <c r="F5260" s="38" t="s">
        <v>15775</v>
      </c>
    </row>
    <row r="5261" spans="1:6" x14ac:dyDescent="0.2">
      <c r="A5261" s="92"/>
      <c r="B5261" s="5" t="s">
        <v>11339</v>
      </c>
      <c r="C5261" s="5" t="s">
        <v>11340</v>
      </c>
      <c r="D5261" s="5" t="s">
        <v>1589</v>
      </c>
      <c r="E5261" s="16" t="b">
        <v>1</v>
      </c>
      <c r="F5261" s="38" t="s">
        <v>15776</v>
      </c>
    </row>
    <row r="5262" spans="1:6" x14ac:dyDescent="0.2">
      <c r="A5262" s="92"/>
      <c r="B5262" s="5" t="s">
        <v>11341</v>
      </c>
      <c r="C5262" s="5" t="s">
        <v>11342</v>
      </c>
      <c r="D5262" s="5" t="s">
        <v>1589</v>
      </c>
      <c r="E5262" s="16" t="b">
        <v>1</v>
      </c>
      <c r="F5262" s="38" t="s">
        <v>15777</v>
      </c>
    </row>
    <row r="5263" spans="1:6" ht="13.5" thickBot="1" x14ac:dyDescent="0.25">
      <c r="A5263" s="96"/>
      <c r="B5263" s="22" t="s">
        <v>11343</v>
      </c>
      <c r="C5263" s="22" t="s">
        <v>11344</v>
      </c>
      <c r="D5263" s="22" t="s">
        <v>1589</v>
      </c>
      <c r="E5263" s="24" t="b">
        <v>1</v>
      </c>
      <c r="F5263" s="40" t="s">
        <v>15778</v>
      </c>
    </row>
  </sheetData>
  <sortState xmlns:xlrd2="http://schemas.microsoft.com/office/spreadsheetml/2017/richdata2" ref="B1711:G1777">
    <sortCondition ref="G1711:G1777"/>
  </sortState>
  <mergeCells count="205">
    <mergeCell ref="A4636:A4785"/>
    <mergeCell ref="A4786:A4812"/>
    <mergeCell ref="A4813:A4819"/>
    <mergeCell ref="A4820:A5040"/>
    <mergeCell ref="A5041:A5091"/>
    <mergeCell ref="A4502:A4516"/>
    <mergeCell ref="A4517:A4540"/>
    <mergeCell ref="A4541:A4621"/>
    <mergeCell ref="A4622:A4627"/>
    <mergeCell ref="A4628:A4635"/>
    <mergeCell ref="A5219:A5221"/>
    <mergeCell ref="A5222:A5243"/>
    <mergeCell ref="A5244:A5253"/>
    <mergeCell ref="A5254:A5263"/>
    <mergeCell ref="A5092:A5110"/>
    <mergeCell ref="A5111:A5124"/>
    <mergeCell ref="A5125:A5130"/>
    <mergeCell ref="A5131:A5155"/>
    <mergeCell ref="A5156:A5218"/>
    <mergeCell ref="A4497:A4501"/>
    <mergeCell ref="A4283:A4303"/>
    <mergeCell ref="A4304:A4329"/>
    <mergeCell ref="A4330:A4343"/>
    <mergeCell ref="A4344:A4365"/>
    <mergeCell ref="A4366:A4370"/>
    <mergeCell ref="A4142:A4151"/>
    <mergeCell ref="A4152:A4220"/>
    <mergeCell ref="A4221:A4254"/>
    <mergeCell ref="A4255:A4272"/>
    <mergeCell ref="A4273:A4282"/>
    <mergeCell ref="A4371:A4401"/>
    <mergeCell ref="A4402:A4478"/>
    <mergeCell ref="A4479:A4491"/>
    <mergeCell ref="A4492:A4496"/>
    <mergeCell ref="A3885:A3892"/>
    <mergeCell ref="A3893:A4104"/>
    <mergeCell ref="A4105:A4114"/>
    <mergeCell ref="A4115:A4132"/>
    <mergeCell ref="A4133:A4141"/>
    <mergeCell ref="A3664:A3677"/>
    <mergeCell ref="A3678:A3847"/>
    <mergeCell ref="A3848:A3874"/>
    <mergeCell ref="A3875:A3879"/>
    <mergeCell ref="A3880:A3884"/>
    <mergeCell ref="A3618:A3623"/>
    <mergeCell ref="A3624:A3634"/>
    <mergeCell ref="A3635:A3643"/>
    <mergeCell ref="A3644:A3650"/>
    <mergeCell ref="A3651:A3663"/>
    <mergeCell ref="A3501:A3583"/>
    <mergeCell ref="A3584:A3588"/>
    <mergeCell ref="A3589:A3591"/>
    <mergeCell ref="A3592:A3607"/>
    <mergeCell ref="A3608:A3617"/>
    <mergeCell ref="A2988:A2999"/>
    <mergeCell ref="A3278:A3414"/>
    <mergeCell ref="A3415:A3430"/>
    <mergeCell ref="A3431:A3450"/>
    <mergeCell ref="A3451:A3458"/>
    <mergeCell ref="A3459:A3500"/>
    <mergeCell ref="A3182:A3197"/>
    <mergeCell ref="A3198:A3211"/>
    <mergeCell ref="A3212:A3233"/>
    <mergeCell ref="A3234:A3251"/>
    <mergeCell ref="A3252:A3277"/>
    <mergeCell ref="A3045:A3081"/>
    <mergeCell ref="A3082:A3152"/>
    <mergeCell ref="A3153:A3163"/>
    <mergeCell ref="A3164:A3174"/>
    <mergeCell ref="A3175:A3181"/>
    <mergeCell ref="A3000:A3002"/>
    <mergeCell ref="A3003:A3019"/>
    <mergeCell ref="A3020:A3036"/>
    <mergeCell ref="A3037:A3044"/>
    <mergeCell ref="A2855:A2941"/>
    <mergeCell ref="A2942:A2952"/>
    <mergeCell ref="A2953:A2966"/>
    <mergeCell ref="A2967:A2980"/>
    <mergeCell ref="A2981:A2987"/>
    <mergeCell ref="A2751:A2787"/>
    <mergeCell ref="A2788:A2804"/>
    <mergeCell ref="A2805:A2826"/>
    <mergeCell ref="A2827:A2851"/>
    <mergeCell ref="A2852:A2854"/>
    <mergeCell ref="A2662:A2687"/>
    <mergeCell ref="A2688:A2702"/>
    <mergeCell ref="A2703:A2714"/>
    <mergeCell ref="A2715:A2746"/>
    <mergeCell ref="A2747:A2750"/>
    <mergeCell ref="A2517:A2547"/>
    <mergeCell ref="A2548:A2563"/>
    <mergeCell ref="A2564:A2584"/>
    <mergeCell ref="A2585:A2593"/>
    <mergeCell ref="A2594:A2661"/>
    <mergeCell ref="A2396:A2417"/>
    <mergeCell ref="A2418:A2428"/>
    <mergeCell ref="A2429:A2498"/>
    <mergeCell ref="A2499:A2510"/>
    <mergeCell ref="A2511:A2516"/>
    <mergeCell ref="A2302:A2319"/>
    <mergeCell ref="A2320:A2362"/>
    <mergeCell ref="A2363:A2370"/>
    <mergeCell ref="A2371:A2380"/>
    <mergeCell ref="A2381:A2395"/>
    <mergeCell ref="A2219:A2231"/>
    <mergeCell ref="A2232:A2248"/>
    <mergeCell ref="A2249:A2286"/>
    <mergeCell ref="A2287:A2292"/>
    <mergeCell ref="A2293:A2301"/>
    <mergeCell ref="A2076:A2089"/>
    <mergeCell ref="A2090:A2136"/>
    <mergeCell ref="A2137:A2148"/>
    <mergeCell ref="A2149:A2168"/>
    <mergeCell ref="A2169:A2215"/>
    <mergeCell ref="A2216:A2218"/>
    <mergeCell ref="A1859:A1889"/>
    <mergeCell ref="A1890:A1908"/>
    <mergeCell ref="A1909:A1943"/>
    <mergeCell ref="A1944:A1949"/>
    <mergeCell ref="A1950:A2075"/>
    <mergeCell ref="A1643:A1660"/>
    <mergeCell ref="A1661:A1705"/>
    <mergeCell ref="A1706:A1777"/>
    <mergeCell ref="A1778:A1813"/>
    <mergeCell ref="A1814:A1858"/>
    <mergeCell ref="A1548:A1569"/>
    <mergeCell ref="A1570:A1610"/>
    <mergeCell ref="A1611:A1622"/>
    <mergeCell ref="A1623:A1632"/>
    <mergeCell ref="A1633:A1642"/>
    <mergeCell ref="A1490:A1505"/>
    <mergeCell ref="A1506:A1521"/>
    <mergeCell ref="A1522:A1535"/>
    <mergeCell ref="A1536:A1540"/>
    <mergeCell ref="A1541:A1547"/>
    <mergeCell ref="A1350:A1456"/>
    <mergeCell ref="A1457:A1461"/>
    <mergeCell ref="A1462:A1470"/>
    <mergeCell ref="A1471:A1477"/>
    <mergeCell ref="A1478:A1489"/>
    <mergeCell ref="A1265:A1268"/>
    <mergeCell ref="A1269:A1282"/>
    <mergeCell ref="A1283:A1311"/>
    <mergeCell ref="A1312:A1330"/>
    <mergeCell ref="A1331:A1349"/>
    <mergeCell ref="A1171:A1264"/>
    <mergeCell ref="A880:A893"/>
    <mergeCell ref="A894:A914"/>
    <mergeCell ref="A915:A930"/>
    <mergeCell ref="A931:A936"/>
    <mergeCell ref="A937:A1026"/>
    <mergeCell ref="A832:A834"/>
    <mergeCell ref="A835:A846"/>
    <mergeCell ref="A847:A872"/>
    <mergeCell ref="A873:A879"/>
    <mergeCell ref="A1114:A1140"/>
    <mergeCell ref="A1141:A1154"/>
    <mergeCell ref="A1155:A1164"/>
    <mergeCell ref="A1165:A1170"/>
    <mergeCell ref="A1027:A1031"/>
    <mergeCell ref="A1032:A1037"/>
    <mergeCell ref="A1038:A1047"/>
    <mergeCell ref="A1048:A1089"/>
    <mergeCell ref="A1090:A1113"/>
    <mergeCell ref="A799:A831"/>
    <mergeCell ref="A709:A711"/>
    <mergeCell ref="A468:A470"/>
    <mergeCell ref="A379:A389"/>
    <mergeCell ref="A390:A396"/>
    <mergeCell ref="A397:A409"/>
    <mergeCell ref="A410:A415"/>
    <mergeCell ref="A416:A427"/>
    <mergeCell ref="A604:A618"/>
    <mergeCell ref="A619:A636"/>
    <mergeCell ref="A696:A708"/>
    <mergeCell ref="A712:A728"/>
    <mergeCell ref="A729:A751"/>
    <mergeCell ref="A752:A767"/>
    <mergeCell ref="A768:A798"/>
    <mergeCell ref="A637:A660"/>
    <mergeCell ref="A661:A685"/>
    <mergeCell ref="A686:A695"/>
    <mergeCell ref="A471:A486"/>
    <mergeCell ref="A487:A513"/>
    <mergeCell ref="A514:A517"/>
    <mergeCell ref="A518:A545"/>
    <mergeCell ref="A546:A603"/>
    <mergeCell ref="A307:A378"/>
    <mergeCell ref="A115:A132"/>
    <mergeCell ref="A133:A140"/>
    <mergeCell ref="A141:A164"/>
    <mergeCell ref="A165:A175"/>
    <mergeCell ref="A176:A183"/>
    <mergeCell ref="A428:A438"/>
    <mergeCell ref="A439:A458"/>
    <mergeCell ref="A459:A467"/>
    <mergeCell ref="A1:E2"/>
    <mergeCell ref="A4:A37"/>
    <mergeCell ref="A38:A49"/>
    <mergeCell ref="A108:A114"/>
    <mergeCell ref="A184:A192"/>
    <mergeCell ref="A193:A270"/>
    <mergeCell ref="A271:A302"/>
    <mergeCell ref="A303:A306"/>
    <mergeCell ref="A50:A107"/>
  </mergeCells>
  <pageMargins left="0.7" right="0.7" top="0.75" bottom="0.5" header="0.3" footer="0.3"/>
  <pageSetup orientation="portrait" r:id="rId1"/>
  <headerFooter>
    <oddHeader>&amp;C&amp;"Courier"&amp;12UNCLASSIFIED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19-08-14" portionMarking="false" caveat="false" tool="AACG" toolVersion="201820">
  <class:ClassificationMarking type="USClassificationMarking" value="UNCLASSIFIED"/>
  <class:ClassifiedBy>PLUMMERP</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8925AADC-D9E1-418E-8D02-32A44213D322}">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Codes_for_GE_Names</vt:lpstr>
      <vt:lpstr>Codes_for_AS_Names</vt:lpstr>
      <vt:lpstr>Codes_for_GE_Names!Print_Titles</vt:lpstr>
    </vt:vector>
  </TitlesOfParts>
  <Company>The MITRE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pbirkel</dc:creator>
  <cp:lastModifiedBy>Plummer Ryan P NGA-SFGGW USA CIV</cp:lastModifiedBy>
  <cp:lastPrinted>2012-11-15T09:13:23Z</cp:lastPrinted>
  <dcterms:created xsi:type="dcterms:W3CDTF">2012-07-12T07:02:21Z</dcterms:created>
  <dcterms:modified xsi:type="dcterms:W3CDTF">2025-03-07T21:25:47Z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ACG_OFFICE_DLL">
    <vt:bool>true</vt:bool>
  </property>
  <property fmtid="{D5CDD505-2E9C-101B-9397-08002B2CF9AE}" pid="3" name="AACG_Created">
    <vt:bool>true</vt:bool>
  </property>
  <property fmtid="{D5CDD505-2E9C-101B-9397-08002B2CF9AE}" pid="4" name="AACG_DescMarkings">
    <vt:lpwstr/>
  </property>
  <property fmtid="{D5CDD505-2E9C-101B-9397-08002B2CF9AE}" pid="5" name="AACG_AddMark">
    <vt:lpwstr/>
  </property>
  <property fmtid="{D5CDD505-2E9C-101B-9397-08002B2CF9AE}" pid="6" name="AACG_Header">
    <vt:lpwstr>UNCLASSIFIED</vt:lpwstr>
  </property>
  <property fmtid="{D5CDD505-2E9C-101B-9397-08002B2CF9AE}" pid="7" name="AACG_Footer">
    <vt:lpwstr>_x000d_UNCLASSIFIED</vt:lpwstr>
  </property>
  <property fmtid="{D5CDD505-2E9C-101B-9397-08002B2CF9AE}" pid="8" name="AACG_ClassBlock">
    <vt:lpwstr/>
  </property>
  <property fmtid="{D5CDD505-2E9C-101B-9397-08002B2CF9AE}" pid="9" name="AACG_ClassType">
    <vt:lpwstr>USClassificationMarking</vt:lpwstr>
  </property>
  <property fmtid="{D5CDD505-2E9C-101B-9397-08002B2CF9AE}" pid="10" name="AACG_DeclOnList">
    <vt:lpwstr/>
  </property>
  <property fmtid="{D5CDD505-2E9C-101B-9397-08002B2CF9AE}" pid="11" name="AACG_USAF_Derivatives">
    <vt:lpwstr/>
  </property>
  <property fmtid="{D5CDD505-2E9C-101B-9397-08002B2CF9AE}" pid="12" name="AACG_SCI_Other">
    <vt:lpwstr/>
  </property>
  <property fmtid="{D5CDD505-2E9C-101B-9397-08002B2CF9AE}" pid="13" name="AACG_Dissem_Other">
    <vt:lpwstr/>
  </property>
  <property fmtid="{D5CDD505-2E9C-101B-9397-08002B2CF9AE}" pid="14" name="PortionWaiver">
    <vt:lpwstr/>
  </property>
  <property fmtid="{D5CDD505-2E9C-101B-9397-08002B2CF9AE}" pid="15" name="AACG_OrconOriginator">
    <vt:lpwstr/>
  </property>
  <property fmtid="{D5CDD505-2E9C-101B-9397-08002B2CF9AE}" pid="16" name="AACG_OrconRecipients">
    <vt:lpwstr/>
  </property>
  <property fmtid="{D5CDD505-2E9C-101B-9397-08002B2CF9AE}" pid="17" name="AACG_SatWarningType">
    <vt:lpwstr/>
  </property>
  <property fmtid="{D5CDD505-2E9C-101B-9397-08002B2CF9AE}" pid="18" name="AACG_NatoWarningClassLevel">
    <vt:lpwstr/>
  </property>
  <property fmtid="{D5CDD505-2E9C-101B-9397-08002B2CF9AE}" pid="19" name="AACG_Version">
    <vt:lpwstr>201820</vt:lpwstr>
  </property>
  <property fmtid="{D5CDD505-2E9C-101B-9397-08002B2CF9AE}" pid="20" name="AACG_CustomClassXMLPart">
    <vt:lpwstr>{8925AADC-D9E1-418E-8D02-32A44213D322}</vt:lpwstr>
  </property>
</Properties>
</file>